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6"/>
  <workbookPr/>
  <mc:AlternateContent xmlns:mc="http://schemas.openxmlformats.org/markup-compatibility/2006">
    <mc:Choice Requires="x15">
      <x15ac:absPath xmlns:x15ac="http://schemas.microsoft.com/office/spreadsheetml/2010/11/ac" url="\\Sv03\共有保存箱\0500総務部\0540契約検査課\契約担当\♪週休二日制適用工事試行要領\令和6年度週休2日改訂作業\改正案\"/>
    </mc:Choice>
  </mc:AlternateContent>
  <xr:revisionPtr revIDLastSave="0" documentId="13_ncr:1_{350F7518-0121-4ECF-8E82-6F5EBCD33958}" xr6:coauthVersionLast="36" xr6:coauthVersionMax="47" xr10:uidLastSave="{00000000-0000-0000-0000-000000000000}"/>
  <bookViews>
    <workbookView xWindow="28680" yWindow="-120" windowWidth="29040" windowHeight="15720" tabRatio="888" activeTab="1" xr2:uid="{00000000-000D-0000-FFFF-FFFF00000000}"/>
  </bookViews>
  <sheets>
    <sheet name="要領用様式" sheetId="44" r:id="rId1"/>
    <sheet name="★2020年版" sheetId="9" r:id="rId2"/>
    <sheet name="★2020年版記載例" sheetId="10" r:id="rId3"/>
    <sheet name="祝日" sheetId="2" r:id="rId4"/>
    <sheet name="★2024年  7月計画 " sheetId="32" r:id="rId5"/>
    <sheet name="★2024年  7月実施" sheetId="41" r:id="rId6"/>
    <sheet name="★2024年  8月計画 " sheetId="35" r:id="rId7"/>
    <sheet name="★2024年  8月実施" sheetId="42" r:id="rId8"/>
    <sheet name="★2024年  9月計画 " sheetId="36" r:id="rId9"/>
    <sheet name="★2024年  9月実施" sheetId="43" r:id="rId10"/>
    <sheet name="★2024年  10月計画 " sheetId="37" r:id="rId11"/>
    <sheet name="★2024年  11月計画  " sheetId="38" r:id="rId12"/>
  </sheets>
  <definedNames>
    <definedName name="_xlnm.Print_Area" localSheetId="1">★2020年版!$A$4:$F$44</definedName>
    <definedName name="_xlnm.Print_Area" localSheetId="2">★2020年版記載例!$A$1:$J$45</definedName>
    <definedName name="_xlnm.Print_Area" localSheetId="10">'★2024年  10月計画 '!$A$4:$F$44</definedName>
    <definedName name="_xlnm.Print_Area" localSheetId="11">'★2024年  11月計画  '!$A$4:$F$44</definedName>
    <definedName name="_xlnm.Print_Area" localSheetId="4">'★2024年  7月計画 '!$A$4:$F$44</definedName>
    <definedName name="_xlnm.Print_Area" localSheetId="5">'★2024年  7月実施'!$A$4:$F$44</definedName>
    <definedName name="_xlnm.Print_Area" localSheetId="6">'★2024年  8月計画 '!$A$4:$F$44</definedName>
    <definedName name="_xlnm.Print_Area" localSheetId="7">'★2024年  8月実施'!$A$4:$F$44</definedName>
    <definedName name="_xlnm.Print_Area" localSheetId="8">'★2024年  9月計画 '!$A$4:$F$44</definedName>
    <definedName name="_xlnm.Print_Area" localSheetId="9">'★2024年  9月実施'!$A$4:$F$44</definedName>
    <definedName name="_xlnm.Print_Area" localSheetId="0">要領用様式!$A$4:$F$44</definedName>
  </definedNames>
  <calcPr calcId="191029"/>
</workbook>
</file>

<file path=xl/calcChain.xml><?xml version="1.0" encoding="utf-8"?>
<calcChain xmlns="http://schemas.openxmlformats.org/spreadsheetml/2006/main">
  <c r="E41" i="44" l="1"/>
  <c r="D41" i="44"/>
  <c r="B11" i="44"/>
  <c r="G11" i="44" s="1"/>
  <c r="G10" i="44"/>
  <c r="C10" i="44"/>
  <c r="B10" i="44"/>
  <c r="L6" i="44"/>
  <c r="E42" i="44" s="1"/>
  <c r="E43" i="44" l="1"/>
  <c r="B12" i="44"/>
  <c r="D42" i="44"/>
  <c r="D43" i="44" s="1"/>
  <c r="C11" i="44"/>
  <c r="E41" i="43"/>
  <c r="D41" i="43"/>
  <c r="B10" i="43"/>
  <c r="C10" i="43" s="1"/>
  <c r="L6" i="43"/>
  <c r="E42" i="43" s="1"/>
  <c r="E42" i="42"/>
  <c r="D42" i="42"/>
  <c r="E41" i="42"/>
  <c r="D41" i="42"/>
  <c r="D43" i="42" s="1"/>
  <c r="B11" i="42"/>
  <c r="B10" i="42"/>
  <c r="G10" i="42" s="1"/>
  <c r="L6" i="42"/>
  <c r="E42" i="41"/>
  <c r="E41" i="41"/>
  <c r="D41" i="41"/>
  <c r="B10" i="41"/>
  <c r="C10" i="41" s="1"/>
  <c r="L6" i="41"/>
  <c r="D42" i="41" s="1"/>
  <c r="D43" i="41" s="1"/>
  <c r="E41" i="38"/>
  <c r="D41" i="38"/>
  <c r="B10" i="38"/>
  <c r="C10" i="38" s="1"/>
  <c r="L6" i="38"/>
  <c r="E42" i="38" s="1"/>
  <c r="D42" i="37"/>
  <c r="E41" i="37"/>
  <c r="D41" i="37"/>
  <c r="B10" i="37"/>
  <c r="C10" i="37" s="1"/>
  <c r="L6" i="37"/>
  <c r="E42" i="37" s="1"/>
  <c r="E41" i="36"/>
  <c r="D41" i="36"/>
  <c r="B10" i="36"/>
  <c r="B11" i="36" s="1"/>
  <c r="L6" i="36"/>
  <c r="E42" i="36" s="1"/>
  <c r="E41" i="35"/>
  <c r="D41" i="35"/>
  <c r="B10" i="35"/>
  <c r="B11" i="35" s="1"/>
  <c r="L6" i="35"/>
  <c r="E42" i="35" s="1"/>
  <c r="E41" i="32"/>
  <c r="D41" i="32"/>
  <c r="B10" i="32"/>
  <c r="G10" i="32" s="1"/>
  <c r="L6" i="32"/>
  <c r="E42" i="32" s="1"/>
  <c r="B13" i="44" l="1"/>
  <c r="G12" i="44"/>
  <c r="C12" i="44"/>
  <c r="E43" i="43"/>
  <c r="G10" i="43"/>
  <c r="B11" i="43"/>
  <c r="D42" i="43"/>
  <c r="D43" i="43" s="1"/>
  <c r="E43" i="42"/>
  <c r="B12" i="42"/>
  <c r="G11" i="42"/>
  <c r="C11" i="42"/>
  <c r="C10" i="42"/>
  <c r="E43" i="41"/>
  <c r="G10" i="41"/>
  <c r="B11" i="41"/>
  <c r="E43" i="38"/>
  <c r="G10" i="38"/>
  <c r="B11" i="38"/>
  <c r="D42" i="38"/>
  <c r="D43" i="38" s="1"/>
  <c r="G10" i="37"/>
  <c r="B11" i="37"/>
  <c r="B12" i="37" s="1"/>
  <c r="B13" i="37" s="1"/>
  <c r="D43" i="37"/>
  <c r="C12" i="37"/>
  <c r="G12" i="37"/>
  <c r="E43" i="37"/>
  <c r="C11" i="37"/>
  <c r="G11" i="37"/>
  <c r="G11" i="36"/>
  <c r="B12" i="36"/>
  <c r="C11" i="36"/>
  <c r="E43" i="36"/>
  <c r="C10" i="36"/>
  <c r="G10" i="36"/>
  <c r="D42" i="36"/>
  <c r="D43" i="36" s="1"/>
  <c r="E43" i="35"/>
  <c r="C11" i="35"/>
  <c r="B12" i="35"/>
  <c r="G11" i="35"/>
  <c r="C10" i="35"/>
  <c r="G10" i="35"/>
  <c r="D42" i="35"/>
  <c r="D43" i="35" s="1"/>
  <c r="C10" i="32"/>
  <c r="B11" i="32"/>
  <c r="G11" i="32" s="1"/>
  <c r="E43" i="32"/>
  <c r="D42" i="32"/>
  <c r="D43" i="32" s="1"/>
  <c r="C11" i="32"/>
  <c r="B14" i="44" l="1"/>
  <c r="G13" i="44"/>
  <c r="C13" i="44"/>
  <c r="B12" i="43"/>
  <c r="G11" i="43"/>
  <c r="C11" i="43"/>
  <c r="B13" i="42"/>
  <c r="G12" i="42"/>
  <c r="C12" i="42"/>
  <c r="C11" i="41"/>
  <c r="B12" i="41"/>
  <c r="G11" i="41"/>
  <c r="C11" i="38"/>
  <c r="B12" i="38"/>
  <c r="G11" i="38"/>
  <c r="B14" i="37"/>
  <c r="G13" i="37"/>
  <c r="C13" i="37"/>
  <c r="C12" i="36"/>
  <c r="B13" i="36"/>
  <c r="G12" i="36"/>
  <c r="G12" i="35"/>
  <c r="C12" i="35"/>
  <c r="B13" i="35"/>
  <c r="B12" i="32"/>
  <c r="B13" i="32" s="1"/>
  <c r="C14" i="44" l="1"/>
  <c r="B15" i="44"/>
  <c r="G14" i="44"/>
  <c r="B13" i="43"/>
  <c r="G12" i="43"/>
  <c r="C12" i="43"/>
  <c r="C13" i="42"/>
  <c r="B14" i="42"/>
  <c r="G13" i="42"/>
  <c r="B13" i="41"/>
  <c r="C12" i="41"/>
  <c r="G12" i="41"/>
  <c r="B13" i="38"/>
  <c r="C12" i="38"/>
  <c r="G12" i="38"/>
  <c r="B15" i="37"/>
  <c r="G14" i="37"/>
  <c r="C14" i="37"/>
  <c r="G13" i="36"/>
  <c r="C13" i="36"/>
  <c r="B14" i="36"/>
  <c r="B14" i="35"/>
  <c r="G13" i="35"/>
  <c r="C13" i="35"/>
  <c r="G12" i="32"/>
  <c r="C12" i="32"/>
  <c r="B14" i="32"/>
  <c r="G13" i="32"/>
  <c r="C13" i="32"/>
  <c r="C78" i="2"/>
  <c r="C77" i="2"/>
  <c r="C76" i="2"/>
  <c r="C75" i="2"/>
  <c r="C74" i="2"/>
  <c r="C73" i="2"/>
  <c r="C72" i="2"/>
  <c r="C71" i="2"/>
  <c r="C70" i="2"/>
  <c r="C69" i="2"/>
  <c r="C68" i="2"/>
  <c r="C67" i="2"/>
  <c r="C66" i="2"/>
  <c r="C65" i="2"/>
  <c r="C64" i="2"/>
  <c r="C63"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2" i="2"/>
  <c r="E41" i="10"/>
  <c r="D41" i="10"/>
  <c r="B10" i="10"/>
  <c r="L6" i="10"/>
  <c r="E42" i="10" s="1"/>
  <c r="E41" i="9"/>
  <c r="D41" i="9"/>
  <c r="B10" i="9"/>
  <c r="L6" i="9"/>
  <c r="D42" i="9" s="1"/>
  <c r="G15" i="44" l="1"/>
  <c r="C15" i="44"/>
  <c r="B16" i="44"/>
  <c r="B14" i="43"/>
  <c r="G13" i="43"/>
  <c r="C13" i="43"/>
  <c r="B15" i="42"/>
  <c r="G14" i="42"/>
  <c r="C14" i="42"/>
  <c r="B14" i="41"/>
  <c r="G13" i="41"/>
  <c r="C13" i="41"/>
  <c r="B14" i="38"/>
  <c r="G13" i="38"/>
  <c r="C13" i="38"/>
  <c r="G15" i="37"/>
  <c r="C15" i="37"/>
  <c r="B16" i="37"/>
  <c r="B15" i="36"/>
  <c r="C14" i="36"/>
  <c r="G14" i="36"/>
  <c r="B15" i="35"/>
  <c r="G14" i="35"/>
  <c r="C14" i="35"/>
  <c r="B15" i="32"/>
  <c r="C14" i="32"/>
  <c r="G14" i="32"/>
  <c r="D43" i="9"/>
  <c r="G10" i="9"/>
  <c r="C10" i="9"/>
  <c r="B11" i="9"/>
  <c r="B11" i="10"/>
  <c r="G10" i="10"/>
  <c r="E42" i="9"/>
  <c r="E43" i="9" s="1"/>
  <c r="C10" i="10"/>
  <c r="E43" i="10"/>
  <c r="D42" i="10"/>
  <c r="D43" i="10" s="1"/>
  <c r="B17" i="44" l="1"/>
  <c r="G16" i="44"/>
  <c r="C16" i="44"/>
  <c r="G14" i="43"/>
  <c r="C14" i="43"/>
  <c r="B15" i="43"/>
  <c r="B16" i="42"/>
  <c r="G15" i="42"/>
  <c r="C15" i="42"/>
  <c r="B15" i="41"/>
  <c r="G14" i="41"/>
  <c r="C14" i="41"/>
  <c r="B15" i="38"/>
  <c r="C14" i="38"/>
  <c r="G14" i="38"/>
  <c r="B17" i="37"/>
  <c r="G16" i="37"/>
  <c r="C16" i="37"/>
  <c r="B16" i="36"/>
  <c r="G15" i="36"/>
  <c r="C15" i="36"/>
  <c r="C15" i="35"/>
  <c r="B16" i="35"/>
  <c r="G15" i="35"/>
  <c r="G15" i="32"/>
  <c r="C15" i="32"/>
  <c r="B16" i="32"/>
  <c r="B12" i="9"/>
  <c r="G11" i="9"/>
  <c r="C11" i="9"/>
  <c r="B12" i="10"/>
  <c r="C11" i="10"/>
  <c r="G11" i="10"/>
  <c r="B18" i="44" l="1"/>
  <c r="G17" i="44"/>
  <c r="C17" i="44"/>
  <c r="G15" i="43"/>
  <c r="C15" i="43"/>
  <c r="B16" i="43"/>
  <c r="B17" i="42"/>
  <c r="G16" i="42"/>
  <c r="C16" i="42"/>
  <c r="G15" i="41"/>
  <c r="C15" i="41"/>
  <c r="B16" i="41"/>
  <c r="G15" i="38"/>
  <c r="C15" i="38"/>
  <c r="B16" i="38"/>
  <c r="B18" i="37"/>
  <c r="G17" i="37"/>
  <c r="C17" i="37"/>
  <c r="B17" i="36"/>
  <c r="C16" i="36"/>
  <c r="G16" i="36"/>
  <c r="G16" i="35"/>
  <c r="C16" i="35"/>
  <c r="B17" i="35"/>
  <c r="B17" i="32"/>
  <c r="G16" i="32"/>
  <c r="C16" i="32"/>
  <c r="C12" i="10"/>
  <c r="B13" i="10"/>
  <c r="G12" i="10"/>
  <c r="B13" i="9"/>
  <c r="G12" i="9"/>
  <c r="C12" i="9"/>
  <c r="C18" i="44" l="1"/>
  <c r="B19" i="44"/>
  <c r="G18" i="44"/>
  <c r="B17" i="43"/>
  <c r="G16" i="43"/>
  <c r="C16" i="43"/>
  <c r="B18" i="42"/>
  <c r="G17" i="42"/>
  <c r="C17" i="42"/>
  <c r="B17" i="41"/>
  <c r="G16" i="41"/>
  <c r="C16" i="41"/>
  <c r="G16" i="38"/>
  <c r="C16" i="38"/>
  <c r="B17" i="38"/>
  <c r="C18" i="37"/>
  <c r="B19" i="37"/>
  <c r="G18" i="37"/>
  <c r="G17" i="36"/>
  <c r="C17" i="36"/>
  <c r="B18" i="36"/>
  <c r="B18" i="35"/>
  <c r="G17" i="35"/>
  <c r="C17" i="35"/>
  <c r="B18" i="32"/>
  <c r="G17" i="32"/>
  <c r="C17" i="32"/>
  <c r="C13" i="9"/>
  <c r="G13" i="9"/>
  <c r="B14" i="9"/>
  <c r="G13" i="10"/>
  <c r="C13" i="10"/>
  <c r="B14" i="10"/>
  <c r="G19" i="44" l="1"/>
  <c r="C19" i="44"/>
  <c r="B20" i="44"/>
  <c r="C17" i="43"/>
  <c r="B18" i="43"/>
  <c r="G17" i="43"/>
  <c r="G18" i="42"/>
  <c r="C18" i="42"/>
  <c r="B19" i="42"/>
  <c r="B18" i="41"/>
  <c r="C17" i="41"/>
  <c r="G17" i="41"/>
  <c r="G17" i="38"/>
  <c r="B18" i="38"/>
  <c r="C17" i="38"/>
  <c r="B20" i="37"/>
  <c r="G19" i="37"/>
  <c r="C19" i="37"/>
  <c r="B19" i="36"/>
  <c r="G18" i="36"/>
  <c r="C18" i="36"/>
  <c r="B19" i="35"/>
  <c r="G18" i="35"/>
  <c r="C18" i="35"/>
  <c r="C18" i="32"/>
  <c r="B19" i="32"/>
  <c r="G18" i="32"/>
  <c r="G14" i="9"/>
  <c r="C14" i="9"/>
  <c r="B15" i="9"/>
  <c r="B15" i="10"/>
  <c r="G14" i="10"/>
  <c r="C14" i="10"/>
  <c r="B21" i="44" l="1"/>
  <c r="G20" i="44"/>
  <c r="C20" i="44"/>
  <c r="C18" i="43"/>
  <c r="B19" i="43"/>
  <c r="G18" i="43"/>
  <c r="B20" i="42"/>
  <c r="G19" i="42"/>
  <c r="C19" i="42"/>
  <c r="C18" i="41"/>
  <c r="B19" i="41"/>
  <c r="G18" i="41"/>
  <c r="C18" i="38"/>
  <c r="B19" i="38"/>
  <c r="G18" i="38"/>
  <c r="B21" i="37"/>
  <c r="C20" i="37"/>
  <c r="G20" i="37"/>
  <c r="G19" i="36"/>
  <c r="B20" i="36"/>
  <c r="C19" i="36"/>
  <c r="C19" i="35"/>
  <c r="B20" i="35"/>
  <c r="G19" i="35"/>
  <c r="G19" i="32"/>
  <c r="C19" i="32"/>
  <c r="B20" i="32"/>
  <c r="B16" i="10"/>
  <c r="G15" i="10"/>
  <c r="C15" i="10"/>
  <c r="B16" i="9"/>
  <c r="G15" i="9"/>
  <c r="C15" i="9"/>
  <c r="B22" i="44" l="1"/>
  <c r="G21" i="44"/>
  <c r="C21" i="44"/>
  <c r="B20" i="43"/>
  <c r="G19" i="43"/>
  <c r="C19" i="43"/>
  <c r="B21" i="42"/>
  <c r="G20" i="42"/>
  <c r="C20" i="42"/>
  <c r="C19" i="41"/>
  <c r="B20" i="41"/>
  <c r="G19" i="41"/>
  <c r="G19" i="38"/>
  <c r="C19" i="38"/>
  <c r="B20" i="38"/>
  <c r="B22" i="37"/>
  <c r="G21" i="37"/>
  <c r="C21" i="37"/>
  <c r="C20" i="36"/>
  <c r="B21" i="36"/>
  <c r="G20" i="36"/>
  <c r="G20" i="35"/>
  <c r="C20" i="35"/>
  <c r="B21" i="35"/>
  <c r="B21" i="32"/>
  <c r="G20" i="32"/>
  <c r="C20" i="32"/>
  <c r="B17" i="9"/>
  <c r="G16" i="9"/>
  <c r="C16" i="9"/>
  <c r="C16" i="10"/>
  <c r="G16" i="10"/>
  <c r="B17" i="10"/>
  <c r="C22" i="44" l="1"/>
  <c r="B23" i="44"/>
  <c r="G22" i="44"/>
  <c r="B21" i="43"/>
  <c r="G20" i="43"/>
  <c r="C20" i="43"/>
  <c r="C21" i="42"/>
  <c r="B22" i="42"/>
  <c r="G21" i="42"/>
  <c r="B21" i="41"/>
  <c r="G20" i="41"/>
  <c r="C20" i="41"/>
  <c r="B21" i="38"/>
  <c r="G20" i="38"/>
  <c r="C20" i="38"/>
  <c r="B23" i="37"/>
  <c r="G22" i="37"/>
  <c r="C22" i="37"/>
  <c r="G21" i="36"/>
  <c r="C21" i="36"/>
  <c r="B22" i="36"/>
  <c r="B22" i="35"/>
  <c r="G21" i="35"/>
  <c r="C21" i="35"/>
  <c r="B22" i="32"/>
  <c r="G21" i="32"/>
  <c r="C21" i="32"/>
  <c r="G17" i="10"/>
  <c r="C17" i="10"/>
  <c r="B18" i="10"/>
  <c r="C17" i="9"/>
  <c r="B18" i="9"/>
  <c r="G17" i="9"/>
  <c r="G23" i="44" l="1"/>
  <c r="C23" i="44"/>
  <c r="B24" i="44"/>
  <c r="B22" i="43"/>
  <c r="G21" i="43"/>
  <c r="C21" i="43"/>
  <c r="B23" i="42"/>
  <c r="G22" i="42"/>
  <c r="C22" i="42"/>
  <c r="B22" i="41"/>
  <c r="G21" i="41"/>
  <c r="C21" i="41"/>
  <c r="B22" i="38"/>
  <c r="G21" i="38"/>
  <c r="C21" i="38"/>
  <c r="G23" i="37"/>
  <c r="C23" i="37"/>
  <c r="B24" i="37"/>
  <c r="B23" i="36"/>
  <c r="C22" i="36"/>
  <c r="G22" i="36"/>
  <c r="B23" i="35"/>
  <c r="G22" i="35"/>
  <c r="C22" i="35"/>
  <c r="B23" i="32"/>
  <c r="C22" i="32"/>
  <c r="G22" i="32"/>
  <c r="B19" i="10"/>
  <c r="G18" i="10"/>
  <c r="C18" i="10"/>
  <c r="G18" i="9"/>
  <c r="C18" i="9"/>
  <c r="B19" i="9"/>
  <c r="B25" i="44" l="1"/>
  <c r="G24" i="44"/>
  <c r="C24" i="44"/>
  <c r="G22" i="43"/>
  <c r="C22" i="43"/>
  <c r="B23" i="43"/>
  <c r="B24" i="42"/>
  <c r="G23" i="42"/>
  <c r="C23" i="42"/>
  <c r="G22" i="41"/>
  <c r="B23" i="41"/>
  <c r="C22" i="41"/>
  <c r="B23" i="38"/>
  <c r="C22" i="38"/>
  <c r="G22" i="38"/>
  <c r="B25" i="37"/>
  <c r="G24" i="37"/>
  <c r="C24" i="37"/>
  <c r="B24" i="36"/>
  <c r="G23" i="36"/>
  <c r="C23" i="36"/>
  <c r="C23" i="35"/>
  <c r="B24" i="35"/>
  <c r="G23" i="35"/>
  <c r="G23" i="32"/>
  <c r="C23" i="32"/>
  <c r="B24" i="32"/>
  <c r="B20" i="9"/>
  <c r="G19" i="9"/>
  <c r="C19" i="9"/>
  <c r="B20" i="10"/>
  <c r="C19" i="10"/>
  <c r="G19" i="10"/>
  <c r="B26" i="44" l="1"/>
  <c r="G25" i="44"/>
  <c r="C25" i="44"/>
  <c r="G23" i="43"/>
  <c r="C23" i="43"/>
  <c r="B24" i="43"/>
  <c r="B25" i="42"/>
  <c r="G24" i="42"/>
  <c r="C24" i="42"/>
  <c r="G23" i="41"/>
  <c r="C23" i="41"/>
  <c r="B24" i="41"/>
  <c r="G23" i="38"/>
  <c r="C23" i="38"/>
  <c r="B24" i="38"/>
  <c r="B26" i="37"/>
  <c r="G25" i="37"/>
  <c r="C25" i="37"/>
  <c r="B25" i="36"/>
  <c r="C24" i="36"/>
  <c r="G24" i="36"/>
  <c r="G24" i="35"/>
  <c r="C24" i="35"/>
  <c r="B25" i="35"/>
  <c r="B25" i="32"/>
  <c r="G24" i="32"/>
  <c r="C24" i="32"/>
  <c r="C20" i="10"/>
  <c r="B21" i="10"/>
  <c r="G20" i="10"/>
  <c r="B21" i="9"/>
  <c r="G20" i="9"/>
  <c r="C20" i="9"/>
  <c r="C26" i="44" l="1"/>
  <c r="B27" i="44"/>
  <c r="G26" i="44"/>
  <c r="B25" i="43"/>
  <c r="G24" i="43"/>
  <c r="C24" i="43"/>
  <c r="B26" i="42"/>
  <c r="G25" i="42"/>
  <c r="C25" i="42"/>
  <c r="B25" i="41"/>
  <c r="G24" i="41"/>
  <c r="C24" i="41"/>
  <c r="G24" i="38"/>
  <c r="C24" i="38"/>
  <c r="B25" i="38"/>
  <c r="C26" i="37"/>
  <c r="B27" i="37"/>
  <c r="G26" i="37"/>
  <c r="G25" i="36"/>
  <c r="C25" i="36"/>
  <c r="B26" i="36"/>
  <c r="B26" i="35"/>
  <c r="G25" i="35"/>
  <c r="C25" i="35"/>
  <c r="B26" i="32"/>
  <c r="G25" i="32"/>
  <c r="C25" i="32"/>
  <c r="G21" i="10"/>
  <c r="C21" i="10"/>
  <c r="B22" i="10"/>
  <c r="C21" i="9"/>
  <c r="B22" i="9"/>
  <c r="G21" i="9"/>
  <c r="G27" i="44" l="1"/>
  <c r="C27" i="44"/>
  <c r="B28" i="44"/>
  <c r="B26" i="43"/>
  <c r="C25" i="43"/>
  <c r="G25" i="43"/>
  <c r="G26" i="42"/>
  <c r="C26" i="42"/>
  <c r="B27" i="42"/>
  <c r="B26" i="41"/>
  <c r="C25" i="41"/>
  <c r="G25" i="41"/>
  <c r="B26" i="38"/>
  <c r="G25" i="38"/>
  <c r="C25" i="38"/>
  <c r="B28" i="37"/>
  <c r="G27" i="37"/>
  <c r="C27" i="37"/>
  <c r="B27" i="36"/>
  <c r="G26" i="36"/>
  <c r="C26" i="36"/>
  <c r="B27" i="35"/>
  <c r="G26" i="35"/>
  <c r="C26" i="35"/>
  <c r="C26" i="32"/>
  <c r="B27" i="32"/>
  <c r="G26" i="32"/>
  <c r="B23" i="10"/>
  <c r="C22" i="10"/>
  <c r="G22" i="10"/>
  <c r="G22" i="9"/>
  <c r="C22" i="9"/>
  <c r="B23" i="9"/>
  <c r="B29" i="44" l="1"/>
  <c r="G28" i="44"/>
  <c r="C28" i="44"/>
  <c r="C26" i="43"/>
  <c r="B27" i="43"/>
  <c r="G26" i="43"/>
  <c r="B28" i="42"/>
  <c r="G27" i="42"/>
  <c r="C27" i="42"/>
  <c r="C26" i="41"/>
  <c r="B27" i="41"/>
  <c r="G26" i="41"/>
  <c r="C26" i="38"/>
  <c r="B27" i="38"/>
  <c r="G26" i="38"/>
  <c r="B29" i="37"/>
  <c r="G28" i="37"/>
  <c r="C28" i="37"/>
  <c r="G27" i="36"/>
  <c r="B28" i="36"/>
  <c r="C27" i="36"/>
  <c r="C27" i="35"/>
  <c r="B28" i="35"/>
  <c r="G27" i="35"/>
  <c r="G27" i="32"/>
  <c r="C27" i="32"/>
  <c r="B28" i="32"/>
  <c r="B24" i="9"/>
  <c r="G23" i="9"/>
  <c r="C23" i="9"/>
  <c r="G23" i="10"/>
  <c r="B24" i="10"/>
  <c r="C23" i="10"/>
  <c r="B30" i="44" l="1"/>
  <c r="G29" i="44"/>
  <c r="C29" i="44"/>
  <c r="B28" i="43"/>
  <c r="G27" i="43"/>
  <c r="C27" i="43"/>
  <c r="B29" i="42"/>
  <c r="G28" i="42"/>
  <c r="C28" i="42"/>
  <c r="C27" i="41"/>
  <c r="B28" i="41"/>
  <c r="G27" i="41"/>
  <c r="C27" i="38"/>
  <c r="G27" i="38"/>
  <c r="B28" i="38"/>
  <c r="B30" i="37"/>
  <c r="G29" i="37"/>
  <c r="C29" i="37"/>
  <c r="C28" i="36"/>
  <c r="B29" i="36"/>
  <c r="G28" i="36"/>
  <c r="G28" i="35"/>
  <c r="C28" i="35"/>
  <c r="B29" i="35"/>
  <c r="B29" i="32"/>
  <c r="G28" i="32"/>
  <c r="C28" i="32"/>
  <c r="C24" i="10"/>
  <c r="B25" i="10"/>
  <c r="G24" i="10"/>
  <c r="B25" i="9"/>
  <c r="G24" i="9"/>
  <c r="C24" i="9"/>
  <c r="C30" i="44" l="1"/>
  <c r="B31" i="44"/>
  <c r="G30" i="44"/>
  <c r="B29" i="43"/>
  <c r="G28" i="43"/>
  <c r="C28" i="43"/>
  <c r="C29" i="42"/>
  <c r="B30" i="42"/>
  <c r="G29" i="42"/>
  <c r="B29" i="41"/>
  <c r="G28" i="41"/>
  <c r="C28" i="41"/>
  <c r="B29" i="38"/>
  <c r="G28" i="38"/>
  <c r="C28" i="38"/>
  <c r="B31" i="37"/>
  <c r="G30" i="37"/>
  <c r="C30" i="37"/>
  <c r="G29" i="36"/>
  <c r="C29" i="36"/>
  <c r="B30" i="36"/>
  <c r="B30" i="35"/>
  <c r="G29" i="35"/>
  <c r="C29" i="35"/>
  <c r="B30" i="32"/>
  <c r="G29" i="32"/>
  <c r="C29" i="32"/>
  <c r="G25" i="10"/>
  <c r="C25" i="10"/>
  <c r="B26" i="10"/>
  <c r="C25" i="9"/>
  <c r="B26" i="9"/>
  <c r="G25" i="9"/>
  <c r="G31" i="44" l="1"/>
  <c r="C31" i="44"/>
  <c r="B32" i="44"/>
  <c r="B30" i="43"/>
  <c r="G29" i="43"/>
  <c r="C29" i="43"/>
  <c r="B31" i="42"/>
  <c r="G30" i="42"/>
  <c r="C30" i="42"/>
  <c r="B30" i="41"/>
  <c r="G29" i="41"/>
  <c r="C29" i="41"/>
  <c r="B30" i="38"/>
  <c r="G29" i="38"/>
  <c r="C29" i="38"/>
  <c r="G31" i="37"/>
  <c r="C31" i="37"/>
  <c r="B32" i="37"/>
  <c r="B31" i="36"/>
  <c r="C30" i="36"/>
  <c r="G30" i="36"/>
  <c r="B31" i="35"/>
  <c r="G30" i="35"/>
  <c r="C30" i="35"/>
  <c r="B31" i="32"/>
  <c r="C30" i="32"/>
  <c r="G30" i="32"/>
  <c r="B27" i="10"/>
  <c r="C26" i="10"/>
  <c r="G26" i="10"/>
  <c r="G26" i="9"/>
  <c r="C26" i="9"/>
  <c r="B27" i="9"/>
  <c r="B33" i="44" l="1"/>
  <c r="G32" i="44"/>
  <c r="C32" i="44"/>
  <c r="G30" i="43"/>
  <c r="C30" i="43"/>
  <c r="B31" i="43"/>
  <c r="B32" i="42"/>
  <c r="G31" i="42"/>
  <c r="C31" i="42"/>
  <c r="G30" i="41"/>
  <c r="B31" i="41"/>
  <c r="C30" i="41"/>
  <c r="B31" i="38"/>
  <c r="C30" i="38"/>
  <c r="G30" i="38"/>
  <c r="B33" i="37"/>
  <c r="G32" i="37"/>
  <c r="C32" i="37"/>
  <c r="B32" i="36"/>
  <c r="G31" i="36"/>
  <c r="C31" i="36"/>
  <c r="C31" i="35"/>
  <c r="B32" i="35"/>
  <c r="G31" i="35"/>
  <c r="G31" i="32"/>
  <c r="C31" i="32"/>
  <c r="B32" i="32"/>
  <c r="B28" i="9"/>
  <c r="G27" i="9"/>
  <c r="C27" i="9"/>
  <c r="G27" i="10"/>
  <c r="B28" i="10"/>
  <c r="C27" i="10"/>
  <c r="B34" i="44" l="1"/>
  <c r="G33" i="44"/>
  <c r="C33" i="44"/>
  <c r="G31" i="43"/>
  <c r="C31" i="43"/>
  <c r="B32" i="43"/>
  <c r="B33" i="42"/>
  <c r="G32" i="42"/>
  <c r="C32" i="42"/>
  <c r="G31" i="41"/>
  <c r="C31" i="41"/>
  <c r="B32" i="41"/>
  <c r="G31" i="38"/>
  <c r="C31" i="38"/>
  <c r="B32" i="38"/>
  <c r="B34" i="37"/>
  <c r="G33" i="37"/>
  <c r="C33" i="37"/>
  <c r="B33" i="36"/>
  <c r="C32" i="36"/>
  <c r="G32" i="36"/>
  <c r="G32" i="35"/>
  <c r="C32" i="35"/>
  <c r="B33" i="35"/>
  <c r="B33" i="32"/>
  <c r="G32" i="32"/>
  <c r="C32" i="32"/>
  <c r="C28" i="10"/>
  <c r="B29" i="10"/>
  <c r="G28" i="10"/>
  <c r="B29" i="9"/>
  <c r="G28" i="9"/>
  <c r="C28" i="9"/>
  <c r="C34" i="44" l="1"/>
  <c r="B35" i="44"/>
  <c r="G34" i="44"/>
  <c r="B33" i="43"/>
  <c r="G32" i="43"/>
  <c r="C32" i="43"/>
  <c r="B34" i="42"/>
  <c r="G33" i="42"/>
  <c r="C33" i="42"/>
  <c r="B33" i="41"/>
  <c r="G32" i="41"/>
  <c r="C32" i="41"/>
  <c r="G32" i="38"/>
  <c r="B33" i="38"/>
  <c r="C32" i="38"/>
  <c r="C34" i="37"/>
  <c r="B35" i="37"/>
  <c r="G34" i="37"/>
  <c r="G33" i="36"/>
  <c r="C33" i="36"/>
  <c r="B34" i="36"/>
  <c r="B34" i="35"/>
  <c r="G33" i="35"/>
  <c r="C33" i="35"/>
  <c r="B34" i="32"/>
  <c r="G33" i="32"/>
  <c r="C33" i="32"/>
  <c r="G29" i="10"/>
  <c r="C29" i="10"/>
  <c r="B30" i="10"/>
  <c r="C29" i="9"/>
  <c r="B30" i="9"/>
  <c r="G29" i="9"/>
  <c r="G35" i="44" l="1"/>
  <c r="C35" i="44"/>
  <c r="B36" i="44"/>
  <c r="B34" i="43"/>
  <c r="C33" i="43"/>
  <c r="G33" i="43"/>
  <c r="G34" i="42"/>
  <c r="C34" i="42"/>
  <c r="B35" i="42"/>
  <c r="B34" i="41"/>
  <c r="C33" i="41"/>
  <c r="G33" i="41"/>
  <c r="B34" i="38"/>
  <c r="G33" i="38"/>
  <c r="C33" i="38"/>
  <c r="B36" i="37"/>
  <c r="G35" i="37"/>
  <c r="C35" i="37"/>
  <c r="B35" i="36"/>
  <c r="G34" i="36"/>
  <c r="C34" i="36"/>
  <c r="B35" i="35"/>
  <c r="G34" i="35"/>
  <c r="C34" i="35"/>
  <c r="C34" i="32"/>
  <c r="B35" i="32"/>
  <c r="G34" i="32"/>
  <c r="B31" i="10"/>
  <c r="C30" i="10"/>
  <c r="G30" i="10"/>
  <c r="G30" i="9"/>
  <c r="C30" i="9"/>
  <c r="B31" i="9"/>
  <c r="B37" i="44" l="1"/>
  <c r="G36" i="44"/>
  <c r="C36" i="44"/>
  <c r="C34" i="43"/>
  <c r="B35" i="43"/>
  <c r="G34" i="43"/>
  <c r="B36" i="42"/>
  <c r="G35" i="42"/>
  <c r="C35" i="42"/>
  <c r="C34" i="41"/>
  <c r="B35" i="41"/>
  <c r="G34" i="41"/>
  <c r="C34" i="38"/>
  <c r="B35" i="38"/>
  <c r="G34" i="38"/>
  <c r="B37" i="37"/>
  <c r="G36" i="37"/>
  <c r="C36" i="37"/>
  <c r="G35" i="36"/>
  <c r="B36" i="36"/>
  <c r="C35" i="36"/>
  <c r="C35" i="35"/>
  <c r="B36" i="35"/>
  <c r="G35" i="35"/>
  <c r="G35" i="32"/>
  <c r="C35" i="32"/>
  <c r="B36" i="32"/>
  <c r="B32" i="9"/>
  <c r="G31" i="9"/>
  <c r="C31" i="9"/>
  <c r="G31" i="10"/>
  <c r="B32" i="10"/>
  <c r="C31" i="10"/>
  <c r="B38" i="44" l="1"/>
  <c r="G37" i="44"/>
  <c r="C37" i="44"/>
  <c r="B36" i="43"/>
  <c r="G35" i="43"/>
  <c r="C35" i="43"/>
  <c r="B37" i="42"/>
  <c r="G36" i="42"/>
  <c r="C36" i="42"/>
  <c r="C35" i="41"/>
  <c r="B36" i="41"/>
  <c r="G35" i="41"/>
  <c r="C35" i="38"/>
  <c r="B36" i="38"/>
  <c r="G35" i="38"/>
  <c r="B38" i="37"/>
  <c r="G37" i="37"/>
  <c r="C37" i="37"/>
  <c r="C36" i="36"/>
  <c r="B37" i="36"/>
  <c r="G36" i="36"/>
  <c r="G36" i="35"/>
  <c r="C36" i="35"/>
  <c r="B37" i="35"/>
  <c r="B37" i="32"/>
  <c r="G36" i="32"/>
  <c r="C36" i="32"/>
  <c r="C32" i="10"/>
  <c r="B33" i="10"/>
  <c r="G32" i="10"/>
  <c r="B33" i="9"/>
  <c r="G32" i="9"/>
  <c r="C32" i="9"/>
  <c r="B39" i="44" l="1"/>
  <c r="C38" i="44"/>
  <c r="G38" i="44"/>
  <c r="B37" i="43"/>
  <c r="G36" i="43"/>
  <c r="C36" i="43"/>
  <c r="C37" i="42"/>
  <c r="B38" i="42"/>
  <c r="G37" i="42"/>
  <c r="B37" i="41"/>
  <c r="G36" i="41"/>
  <c r="C36" i="41"/>
  <c r="B37" i="38"/>
  <c r="G36" i="38"/>
  <c r="C36" i="38"/>
  <c r="B39" i="37"/>
  <c r="G38" i="37"/>
  <c r="C38" i="37"/>
  <c r="G37" i="36"/>
  <c r="C37" i="36"/>
  <c r="B38" i="36"/>
  <c r="B38" i="35"/>
  <c r="G37" i="35"/>
  <c r="C37" i="35"/>
  <c r="B38" i="32"/>
  <c r="G37" i="32"/>
  <c r="C37" i="32"/>
  <c r="C33" i="9"/>
  <c r="B34" i="9"/>
  <c r="G33" i="9"/>
  <c r="G33" i="10"/>
  <c r="C33" i="10"/>
  <c r="B34" i="10"/>
  <c r="G39" i="44" l="1"/>
  <c r="C39" i="44"/>
  <c r="B40" i="44"/>
  <c r="C40" i="44" s="1"/>
  <c r="B38" i="43"/>
  <c r="G37" i="43"/>
  <c r="C37" i="43"/>
  <c r="B39" i="42"/>
  <c r="G38" i="42"/>
  <c r="C38" i="42"/>
  <c r="B38" i="41"/>
  <c r="G37" i="41"/>
  <c r="C37" i="41"/>
  <c r="B38" i="38"/>
  <c r="G37" i="38"/>
  <c r="C37" i="38"/>
  <c r="G39" i="37"/>
  <c r="C39" i="37"/>
  <c r="B40" i="37"/>
  <c r="C40" i="37" s="1"/>
  <c r="B39" i="36"/>
  <c r="C38" i="36"/>
  <c r="G38" i="36"/>
  <c r="B39" i="35"/>
  <c r="G38" i="35"/>
  <c r="C38" i="35"/>
  <c r="B39" i="32"/>
  <c r="C38" i="32"/>
  <c r="G38" i="32"/>
  <c r="B35" i="10"/>
  <c r="C34" i="10"/>
  <c r="G34" i="10"/>
  <c r="G34" i="9"/>
  <c r="C34" i="9"/>
  <c r="B35" i="9"/>
  <c r="G38" i="43" l="1"/>
  <c r="C38" i="43"/>
  <c r="B39" i="43"/>
  <c r="B40" i="42"/>
  <c r="C40" i="42" s="1"/>
  <c r="G39" i="42"/>
  <c r="C39" i="42"/>
  <c r="G38" i="41"/>
  <c r="C38" i="41"/>
  <c r="B39" i="41"/>
  <c r="B39" i="38"/>
  <c r="C38" i="38"/>
  <c r="G38" i="38"/>
  <c r="B40" i="36"/>
  <c r="C40" i="36" s="1"/>
  <c r="G39" i="36"/>
  <c r="C39" i="36"/>
  <c r="C39" i="35"/>
  <c r="B40" i="35"/>
  <c r="C40" i="35" s="1"/>
  <c r="G39" i="35"/>
  <c r="G39" i="32"/>
  <c r="C39" i="32"/>
  <c r="B40" i="32"/>
  <c r="C40" i="32" s="1"/>
  <c r="B36" i="9"/>
  <c r="G35" i="9"/>
  <c r="C35" i="9"/>
  <c r="G35" i="10"/>
  <c r="B36" i="10"/>
  <c r="C35" i="10"/>
  <c r="G39" i="43" l="1"/>
  <c r="C39" i="43"/>
  <c r="B40" i="43"/>
  <c r="C40" i="43" s="1"/>
  <c r="G39" i="41"/>
  <c r="C39" i="41"/>
  <c r="B40" i="41"/>
  <c r="C40" i="41" s="1"/>
  <c r="G39" i="38"/>
  <c r="C39" i="38"/>
  <c r="B40" i="38"/>
  <c r="C40" i="38" s="1"/>
  <c r="C36" i="10"/>
  <c r="B37" i="10"/>
  <c r="G36" i="10"/>
  <c r="B37" i="9"/>
  <c r="G36" i="9"/>
  <c r="C36" i="9"/>
  <c r="C37" i="9" l="1"/>
  <c r="B38" i="9"/>
  <c r="G37" i="9"/>
  <c r="G37" i="10"/>
  <c r="C37" i="10"/>
  <c r="B38" i="10"/>
  <c r="G38" i="9" l="1"/>
  <c r="C38" i="9"/>
  <c r="B39" i="9"/>
  <c r="B39" i="10"/>
  <c r="C38" i="10"/>
  <c r="G38" i="10"/>
  <c r="B40" i="9" l="1"/>
  <c r="C40" i="9" s="1"/>
  <c r="G39" i="9"/>
  <c r="C39" i="9"/>
  <c r="G39" i="10"/>
  <c r="B40" i="10"/>
  <c r="C40" i="10" s="1"/>
  <c r="C3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D10" authorId="0" shapeId="0" xr:uid="{00000000-0006-0000-0100-000001000000}">
      <text>
        <r>
          <rPr>
            <b/>
            <sz val="9"/>
            <rFont val="MS P ゴシック"/>
            <charset val="128"/>
          </rPr>
          <t>監督職員に提出した
工程表等で計画して
いた閉所日を記載</t>
        </r>
      </text>
    </comment>
    <comment ref="E10" authorId="0" shapeId="0" xr:uid="{00000000-0006-0000-0100-000002000000}">
      <text>
        <r>
          <rPr>
            <b/>
            <sz val="9"/>
            <rFont val="MS P ゴシック"/>
            <charset val="128"/>
          </rPr>
          <t>実際の閉所状況を
プルダウンから選択</t>
        </r>
      </text>
    </comment>
    <comment ref="F11" authorId="0" shapeId="0" xr:uid="{00000000-0006-0000-0100-000003000000}">
      <text>
        <r>
          <rPr>
            <b/>
            <sz val="9"/>
            <rFont val="MS P ゴシック"/>
            <charset val="128"/>
          </rPr>
          <t>現場着手までは
対象期間に含まないので
「-」を選択</t>
        </r>
      </text>
    </comment>
    <comment ref="F14" authorId="0" shapeId="0" xr:uid="{00000000-0006-0000-0100-000004000000}">
      <text>
        <r>
          <rPr>
            <b/>
            <sz val="9"/>
            <rFont val="MS P ゴシック"/>
            <charset val="128"/>
          </rPr>
          <t>対象期間は
現場着手日から
現場完成日まで。</t>
        </r>
      </text>
    </comment>
    <comment ref="E16" authorId="0" shapeId="0" xr:uid="{00000000-0006-0000-0100-000005000000}">
      <text>
        <r>
          <rPr>
            <b/>
            <sz val="9"/>
            <rFont val="MS P ゴシック"/>
            <charset val="128"/>
          </rPr>
          <t>雨天等による閉所も
閉所日にカウントできる。
「雨休」を選択。
（監督職員への事前連絡
必要）</t>
        </r>
      </text>
    </comment>
    <comment ref="F22" authorId="0" shapeId="0" xr:uid="{00000000-0006-0000-0100-000006000000}">
      <text>
        <r>
          <rPr>
            <b/>
            <sz val="9"/>
            <rFont val="MS P ゴシック"/>
            <charset val="128"/>
          </rPr>
          <t>夏期休暇（3日）
年末年始休暇（6日）は
必ず設定して
対象期間から除外する。</t>
        </r>
      </text>
    </comment>
    <comment ref="F31" authorId="0" shapeId="0" xr:uid="{00000000-0006-0000-0100-000007000000}">
      <text>
        <r>
          <rPr>
            <b/>
            <sz val="9"/>
            <rFont val="MS P ゴシック"/>
            <charset val="128"/>
          </rPr>
          <t>もともと計画していた
閉所日に作業を行った
場合には，できる限り
振替閉所日を設ける。</t>
        </r>
        <r>
          <rPr>
            <sz val="9"/>
            <rFont val="MS P ゴシック"/>
            <charset val="128"/>
          </rPr>
          <t xml:space="preserve">
</t>
        </r>
      </text>
    </comment>
    <comment ref="E32" authorId="0" shapeId="0" xr:uid="{00000000-0006-0000-0100-000008000000}">
      <text>
        <r>
          <rPr>
            <b/>
            <sz val="9"/>
            <rFont val="MS P ゴシック"/>
            <charset val="128"/>
          </rPr>
          <t>もともと計画していた
閉所日に雨が降った
場合には「雨休」では
なく「休」を選択。</t>
        </r>
        <r>
          <rPr>
            <sz val="9"/>
            <rFont val="MS P ゴシック"/>
            <charset val="128"/>
          </rPr>
          <t xml:space="preserve">
</t>
        </r>
      </text>
    </comment>
    <comment ref="F39" authorId="0" shapeId="0" xr:uid="{00000000-0006-0000-0100-000009000000}">
      <text>
        <r>
          <rPr>
            <b/>
            <sz val="9"/>
            <rFont val="MS P ゴシック"/>
            <charset val="128"/>
          </rPr>
          <t>災害等緊急時の対応は，
作業にカウントとせず
「休」としてよい。</t>
        </r>
      </text>
    </comment>
    <comment ref="E41" authorId="0" shapeId="0" xr:uid="{00000000-0006-0000-0100-00000A000000}">
      <text>
        <r>
          <rPr>
            <b/>
            <sz val="9"/>
            <rFont val="MS P ゴシック"/>
            <charset val="128"/>
          </rPr>
          <t>現場閉所日，
対象期間，
閉所率は
自動計算されるので
触らない。</t>
        </r>
        <r>
          <rPr>
            <sz val="9"/>
            <rFont val="MS P ゴシック"/>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F14" authorId="0" shapeId="0" xr:uid="{8F8CB508-5C3B-41C6-BDC9-B6CEDCA6104B}">
      <text>
        <r>
          <rPr>
            <b/>
            <sz val="9"/>
            <rFont val="MS P ゴシック"/>
            <charset val="128"/>
          </rPr>
          <t>もともと計画していた
閉所日に作業を行った
場合には，できる限り
振替閉所日を設ける。</t>
        </r>
        <r>
          <rPr>
            <sz val="9"/>
            <rFont val="MS P ゴシック"/>
            <charset val="128"/>
          </rPr>
          <t xml:space="preserve">
</t>
        </r>
      </text>
    </comment>
    <comment ref="F28" authorId="0" shapeId="0" xr:uid="{066A992B-3095-472E-BD91-F2854911A1C2}">
      <text>
        <r>
          <rPr>
            <b/>
            <sz val="9"/>
            <rFont val="MS P ゴシック"/>
            <charset val="128"/>
          </rPr>
          <t>もともと計画していた
閉所日に作業を行った
場合には，できる限り
振替閉所日を設ける。</t>
        </r>
        <r>
          <rPr>
            <sz val="9"/>
            <rFont val="MS P ゴシック"/>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F11" authorId="0" shapeId="0" xr:uid="{4F358F0B-85D7-4196-A10B-5E910603D51C}">
      <text>
        <r>
          <rPr>
            <b/>
            <sz val="9"/>
            <rFont val="MS P ゴシック"/>
            <charset val="128"/>
          </rPr>
          <t>もともと計画していた
閉所日に作業を行った
場合には，できる限り
振替閉所日を設ける。</t>
        </r>
        <r>
          <rPr>
            <sz val="9"/>
            <rFont val="MS P ゴシック"/>
            <charset val="128"/>
          </rPr>
          <t xml:space="preserve">
</t>
        </r>
      </text>
    </comment>
  </commentList>
</comments>
</file>

<file path=xl/sharedStrings.xml><?xml version="1.0" encoding="utf-8"?>
<sst xmlns="http://schemas.openxmlformats.org/spreadsheetml/2006/main" count="702" uniqueCount="77">
  <si>
    <t>※右の入力欄に年月を入力すると、その月のチェックリストになります</t>
  </si>
  <si>
    <t>　ただし2021年はオリンピックがずれたことにより祝日の変更が予想されるため</t>
  </si>
  <si>
    <t>　確定した時点で，「祝日」シートに記載されている日付を各自修正する必要あり</t>
  </si>
  <si>
    <t>週休２日制適用工事　チェックリスト</t>
  </si>
  <si>
    <t>年月入力欄</t>
  </si>
  <si>
    <t>リスト</t>
  </si>
  <si>
    <t>事務所名</t>
  </si>
  <si>
    <t>○○事務所</t>
  </si>
  <si>
    <t>年</t>
  </si>
  <si>
    <t>―</t>
  </si>
  <si>
    <t>工事名</t>
  </si>
  <si>
    <t>○○工事</t>
  </si>
  <si>
    <t>月</t>
  </si>
  <si>
    <t>休</t>
  </si>
  <si>
    <t>受注者名</t>
  </si>
  <si>
    <t>○○工務店</t>
  </si>
  <si>
    <t>夏休</t>
  </si>
  <si>
    <t>月日</t>
  </si>
  <si>
    <t>曜日</t>
  </si>
  <si>
    <t>計画上の
閉所日</t>
  </si>
  <si>
    <t>実際の
閉所日</t>
  </si>
  <si>
    <t>計画上の閉所日と実際の閉所日に
差異がある場合等に記載</t>
  </si>
  <si>
    <t>祝日</t>
  </si>
  <si>
    <t>年末年始休</t>
  </si>
  <si>
    <t>雨休</t>
  </si>
  <si>
    <t>工場製作</t>
  </si>
  <si>
    <t>その他休</t>
  </si>
  <si>
    <t>現場閉所日</t>
  </si>
  <si>
    <t>対象期間</t>
  </si>
  <si>
    <t>今月の閉所率</t>
  </si>
  <si>
    <t>※設計変更は月ごとではなく</t>
  </si>
  <si>
    <t>全体の閉所率で判断！</t>
  </si>
  <si>
    <t>準備工</t>
  </si>
  <si>
    <t>現場着手日</t>
  </si>
  <si>
    <t>8/5事前連絡済</t>
  </si>
  <si>
    <t>8月22日の振替</t>
  </si>
  <si>
    <t>当初休み予定だったが地元協議で作業</t>
  </si>
  <si>
    <t>地震による緊急対応13:00～16:00</t>
  </si>
  <si>
    <t>閉所率</t>
  </si>
  <si>
    <t>2018年度祝日等一覧</t>
  </si>
  <si>
    <t>昭和の日</t>
  </si>
  <si>
    <t>振替休日</t>
  </si>
  <si>
    <t>憲法記念日</t>
  </si>
  <si>
    <t>みどりの日</t>
  </si>
  <si>
    <t>こどもの日</t>
  </si>
  <si>
    <t>海の日</t>
  </si>
  <si>
    <t>山の日</t>
  </si>
  <si>
    <t>敬老の日</t>
  </si>
  <si>
    <t>秋分の日</t>
  </si>
  <si>
    <t>体育の日</t>
  </si>
  <si>
    <t>文化の日</t>
  </si>
  <si>
    <t>勤労感謝の日</t>
  </si>
  <si>
    <t>天皇誕生日</t>
  </si>
  <si>
    <t>元旦</t>
  </si>
  <si>
    <t>成人の日</t>
  </si>
  <si>
    <t>建国記念の日</t>
  </si>
  <si>
    <t>春分の日</t>
  </si>
  <si>
    <t>2019年度祝日等一覧</t>
  </si>
  <si>
    <t>休日</t>
  </si>
  <si>
    <t>即位の日</t>
  </si>
  <si>
    <t>即位礼正殿の儀の日</t>
  </si>
  <si>
    <t>2020年度祝日等一覧</t>
  </si>
  <si>
    <t>スポーツの日</t>
  </si>
  <si>
    <t>未発表</t>
  </si>
  <si>
    <t>2021年度祝日等一覧</t>
  </si>
  <si>
    <t>建国記念日</t>
  </si>
  <si>
    <t>千葉県木更津区画整理事務所</t>
    <rPh sb="0" eb="3">
      <t>チバケン</t>
    </rPh>
    <rPh sb="3" eb="6">
      <t>キサラヅ</t>
    </rPh>
    <rPh sb="6" eb="8">
      <t>クカク</t>
    </rPh>
    <rPh sb="8" eb="10">
      <t>セイリ</t>
    </rPh>
    <rPh sb="10" eb="13">
      <t>ジムショ</t>
    </rPh>
    <phoneticPr fontId="10"/>
  </si>
  <si>
    <t>準備工</t>
    <rPh sb="0" eb="2">
      <t>ジュンビ</t>
    </rPh>
    <rPh sb="2" eb="3">
      <t>コウ</t>
    </rPh>
    <phoneticPr fontId="10"/>
  </si>
  <si>
    <t>工事着手</t>
    <rPh sb="0" eb="2">
      <t>コウジ</t>
    </rPh>
    <rPh sb="2" eb="4">
      <t>チャクシュ</t>
    </rPh>
    <phoneticPr fontId="10"/>
  </si>
  <si>
    <t>工事完了</t>
    <rPh sb="0" eb="4">
      <t>コウジカンリョウ</t>
    </rPh>
    <phoneticPr fontId="10"/>
  </si>
  <si>
    <t>県単金田西地区16街区外造成工事</t>
    <rPh sb="0" eb="7">
      <t>ケンタンカネダニシチク</t>
    </rPh>
    <rPh sb="9" eb="16">
      <t>ガイクホカゾウセイコウジ</t>
    </rPh>
    <phoneticPr fontId="10"/>
  </si>
  <si>
    <t>興和建設株式会社</t>
    <rPh sb="0" eb="4">
      <t>コウワケンセツ</t>
    </rPh>
    <rPh sb="4" eb="8">
      <t>カブシキガイシャ</t>
    </rPh>
    <phoneticPr fontId="10"/>
  </si>
  <si>
    <t>9/1事前連絡済</t>
    <phoneticPr fontId="10"/>
  </si>
  <si>
    <t>休日出勤出したが休み（半日）重機動かさなかった</t>
    <rPh sb="0" eb="4">
      <t>キュウジツシュツキン</t>
    </rPh>
    <rPh sb="4" eb="5">
      <t>ダ</t>
    </rPh>
    <rPh sb="8" eb="9">
      <t>ヤス</t>
    </rPh>
    <rPh sb="11" eb="13">
      <t>ハンニチ</t>
    </rPh>
    <rPh sb="14" eb="16">
      <t>ジュウキ</t>
    </rPh>
    <rPh sb="16" eb="17">
      <t>ウゴ</t>
    </rPh>
    <phoneticPr fontId="10"/>
  </si>
  <si>
    <t>16日出勤分代休</t>
    <rPh sb="2" eb="3">
      <t>ニチ</t>
    </rPh>
    <rPh sb="3" eb="6">
      <t>シュッキンブン</t>
    </rPh>
    <rPh sb="6" eb="8">
      <t>ダイキュウ</t>
    </rPh>
    <phoneticPr fontId="10"/>
  </si>
  <si>
    <t>休日出勤出したが雨で休み当初とうり</t>
    <rPh sb="8" eb="9">
      <t>アメ</t>
    </rPh>
    <rPh sb="12" eb="14">
      <t>トウショ</t>
    </rPh>
    <phoneticPr fontId="10"/>
  </si>
  <si>
    <t>全体の閉所率で判断する</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</si>
</sst>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aaa"/>
    <numFmt numFmtId="178" formatCode="0.0%"/>
    <numFmt numFmtId="179" formatCode="m&quot;月&quot;d&quot;日&quot;;@"/>
    <numFmt numFmtId="180" formatCode="#&quot;日&quot;"/>
  </numFmts>
  <fonts count="11">
    <font>
      <sz val="11"/>
      <color theme="1"/>
      <name val="游ゴシック"/>
      <charset val="128"/>
      <scheme val="minor"/>
    </font>
    <font>
      <sz val="11"/>
      <name val="HG丸ｺﾞｼｯｸM-PRO"/>
      <family val="3"/>
      <charset val="128"/>
    </font>
    <font>
      <b/>
      <sz val="11"/>
      <color rgb="FFFF0000"/>
      <name val="游ゴシック"/>
      <family val="3"/>
      <charset val="128"/>
      <scheme val="minor"/>
    </font>
    <font>
      <sz val="12"/>
      <color theme="1"/>
      <name val="HG丸ｺﾞｼｯｸM-PRO"/>
      <family val="3"/>
      <charset val="128"/>
    </font>
    <font>
      <b/>
      <sz val="12"/>
      <color theme="1"/>
      <name val="游ゴシック"/>
      <family val="3"/>
      <charset val="128"/>
      <scheme val="minor"/>
    </font>
    <font>
      <sz val="11"/>
      <color rgb="FF0070C0"/>
      <name val="游ゴシック"/>
      <family val="3"/>
      <charset val="128"/>
      <scheme val="minor"/>
    </font>
    <font>
      <sz val="11"/>
      <color rgb="FF00B050"/>
      <name val="游ゴシック"/>
      <family val="3"/>
      <charset val="128"/>
      <scheme val="minor"/>
    </font>
    <font>
      <sz val="11"/>
      <color theme="1"/>
      <name val="游ゴシック"/>
      <family val="3"/>
      <charset val="128"/>
      <scheme val="minor"/>
    </font>
    <font>
      <b/>
      <sz val="9"/>
      <name val="MS P ゴシック"/>
      <charset val="128"/>
    </font>
    <font>
      <sz val="9"/>
      <name val="MS P ゴシック"/>
      <charset val="128"/>
    </font>
    <font>
      <sz val="6"/>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FCCFF"/>
        <bgColor indexed="64"/>
      </patternFill>
    </fill>
  </fills>
  <borders count="27">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hair">
        <color auto="1"/>
      </top>
      <bottom/>
      <diagonal/>
    </border>
    <border>
      <left/>
      <right/>
      <top style="thin">
        <color auto="1"/>
      </top>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s>
  <cellStyleXfs count="2">
    <xf numFmtId="0" fontId="0" fillId="0" borderId="0">
      <alignment vertical="center"/>
    </xf>
    <xf numFmtId="9" fontId="7" fillId="0" borderId="0" applyFont="0" applyFill="0" applyBorder="0" applyAlignment="0" applyProtection="0">
      <alignment vertical="center"/>
    </xf>
  </cellStyleXfs>
  <cellXfs count="52">
    <xf numFmtId="0" fontId="0" fillId="0" borderId="0" xfId="0">
      <alignment vertical="center"/>
    </xf>
    <xf numFmtId="179" fontId="0" fillId="0" borderId="2" xfId="0" applyNumberFormat="1" applyBorder="1">
      <alignment vertical="center"/>
    </xf>
    <xf numFmtId="0" fontId="0" fillId="0" borderId="3" xfId="0" applyBorder="1">
      <alignment vertical="center"/>
    </xf>
    <xf numFmtId="179" fontId="0" fillId="0" borderId="5" xfId="0" applyNumberFormat="1" applyBorder="1">
      <alignment vertical="center"/>
    </xf>
    <xf numFmtId="0" fontId="0" fillId="0" borderId="6" xfId="0" applyBorder="1">
      <alignment vertical="center"/>
    </xf>
    <xf numFmtId="179" fontId="0" fillId="0" borderId="8" xfId="0" applyNumberFormat="1" applyBorder="1">
      <alignment vertical="center"/>
    </xf>
    <xf numFmtId="0" fontId="0" fillId="0" borderId="9" xfId="0" applyBorder="1">
      <alignment vertical="center"/>
    </xf>
    <xf numFmtId="179" fontId="0" fillId="0" borderId="11" xfId="0" applyNumberFormat="1" applyBorder="1">
      <alignment vertical="center"/>
    </xf>
    <xf numFmtId="0" fontId="0" fillId="0" borderId="12" xfId="0" applyBorder="1">
      <alignment vertical="center"/>
    </xf>
    <xf numFmtId="179" fontId="0" fillId="2" borderId="5" xfId="0" applyNumberFormat="1" applyFill="1" applyBorder="1">
      <alignment vertical="center"/>
    </xf>
    <xf numFmtId="0" fontId="0" fillId="2" borderId="12" xfId="0" applyFill="1" applyBorder="1">
      <alignment vertical="center"/>
    </xf>
    <xf numFmtId="0" fontId="2" fillId="2" borderId="0" xfId="0" applyFont="1" applyFill="1">
      <alignment vertical="center"/>
    </xf>
    <xf numFmtId="0" fontId="0" fillId="2" borderId="0" xfId="0" applyFill="1">
      <alignment vertical="center"/>
    </xf>
    <xf numFmtId="0" fontId="3" fillId="0" borderId="0" xfId="0" applyFo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vertical="center" wrapText="1"/>
    </xf>
    <xf numFmtId="0" fontId="0" fillId="3" borderId="16" xfId="0" applyFill="1" applyBorder="1" applyAlignment="1">
      <alignment horizontal="center" vertical="center"/>
    </xf>
    <xf numFmtId="0" fontId="0" fillId="0" borderId="0" xfId="0" applyAlignment="1">
      <alignment horizontal="center" vertical="center"/>
    </xf>
    <xf numFmtId="179" fontId="0" fillId="0" borderId="16" xfId="0" applyNumberFormat="1" applyBorder="1" applyAlignment="1">
      <alignment horizontal="center" vertical="center"/>
    </xf>
    <xf numFmtId="177" fontId="0" fillId="0" borderId="5" xfId="0" applyNumberFormat="1"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shrinkToFit="1"/>
    </xf>
    <xf numFmtId="0" fontId="0" fillId="3" borderId="16" xfId="0" applyFill="1" applyBorder="1">
      <alignment vertical="center"/>
    </xf>
    <xf numFmtId="0" fontId="0" fillId="4" borderId="5" xfId="0" applyFill="1" applyBorder="1" applyAlignment="1">
      <alignment horizontal="center" vertical="center"/>
    </xf>
    <xf numFmtId="179" fontId="0" fillId="0" borderId="18" xfId="0" applyNumberFormat="1" applyBorder="1" applyAlignment="1">
      <alignment horizontal="center" vertical="center"/>
    </xf>
    <xf numFmtId="177" fontId="0" fillId="0" borderId="19" xfId="0" applyNumberForma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shrinkToFit="1"/>
    </xf>
    <xf numFmtId="0" fontId="0" fillId="0" borderId="21" xfId="0" applyBorder="1">
      <alignment vertical="center"/>
    </xf>
    <xf numFmtId="0" fontId="0" fillId="0" borderId="22" xfId="0" applyBorder="1" applyAlignment="1">
      <alignment shrinkToFit="1"/>
    </xf>
    <xf numFmtId="0" fontId="0" fillId="0" borderId="0" xfId="0" applyAlignment="1">
      <alignment shrinkToFit="1"/>
    </xf>
    <xf numFmtId="176" fontId="0" fillId="0" borderId="0" xfId="0" applyNumberFormat="1" applyAlignment="1">
      <alignment shrinkToFit="1"/>
    </xf>
    <xf numFmtId="180" fontId="4" fillId="0" borderId="22" xfId="0" applyNumberFormat="1" applyFont="1" applyBorder="1" applyAlignment="1">
      <alignment horizontal="left"/>
    </xf>
    <xf numFmtId="178" fontId="0" fillId="0" borderId="0" xfId="1" applyNumberFormat="1" applyFont="1" applyFill="1">
      <alignment vertical="center"/>
    </xf>
    <xf numFmtId="0" fontId="0" fillId="0" borderId="23" xfId="0" applyBorder="1" applyAlignment="1">
      <alignment horizontal="center" vertical="center"/>
    </xf>
    <xf numFmtId="0" fontId="0" fillId="2" borderId="24" xfId="0" applyFill="1" applyBorder="1" applyAlignment="1">
      <alignment horizontal="center" vertical="center"/>
    </xf>
    <xf numFmtId="0" fontId="5" fillId="0" borderId="0" xfId="0" applyFont="1" applyAlignment="1">
      <alignment horizontal="center" vertical="center" shrinkToFit="1"/>
    </xf>
    <xf numFmtId="14" fontId="6" fillId="0" borderId="0" xfId="0" applyNumberFormat="1" applyFont="1">
      <alignment vertical="center"/>
    </xf>
    <xf numFmtId="0" fontId="0" fillId="0" borderId="25" xfId="0" applyBorder="1" applyAlignment="1">
      <alignment horizontal="center" vertical="center"/>
    </xf>
    <xf numFmtId="0" fontId="0" fillId="2" borderId="26" xfId="0" applyFill="1" applyBorder="1" applyAlignment="1">
      <alignment horizontal="center" vertical="center"/>
    </xf>
    <xf numFmtId="0" fontId="2" fillId="0" borderId="0" xfId="0" applyFont="1" applyAlignment="1">
      <alignment vertical="top"/>
    </xf>
    <xf numFmtId="56" fontId="0" fillId="0" borderId="0" xfId="0" applyNumberFormat="1">
      <alignment vertical="center"/>
    </xf>
    <xf numFmtId="0" fontId="5" fillId="0" borderId="0" xfId="0" applyFont="1" applyAlignment="1">
      <alignment vertical="center" shrinkToFit="1"/>
    </xf>
    <xf numFmtId="0" fontId="7" fillId="0" borderId="17" xfId="0" applyFont="1" applyBorder="1" applyAlignment="1">
      <alignment horizontal="center" vertical="center" shrinkToFit="1"/>
    </xf>
    <xf numFmtId="0" fontId="7" fillId="0" borderId="0" xfId="0" applyFont="1">
      <alignment vertical="center"/>
    </xf>
    <xf numFmtId="0" fontId="2" fillId="0" borderId="0" xfId="0" applyFont="1">
      <alignment vertical="center"/>
    </xf>
    <xf numFmtId="0" fontId="1" fillId="0" borderId="1"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10" xfId="0" applyFont="1" applyBorder="1" applyAlignment="1">
      <alignment horizontal="center" vertical="center" textRotation="255"/>
    </xf>
  </cellXfs>
  <cellStyles count="2">
    <cellStyle name="パーセント" xfId="1" builtinId="5"/>
    <cellStyle name="標準" xfId="0" builtinId="0"/>
  </cellStyles>
  <dxfs count="36">
    <dxf>
      <fill>
        <patternFill patternType="solid">
          <bgColor theme="4" tint="0.59996337778862885"/>
        </patternFill>
      </fill>
    </dxf>
    <dxf>
      <fill>
        <patternFill patternType="solid">
          <bgColor rgb="FFFFCCFF"/>
        </patternFill>
      </fill>
    </dxf>
    <dxf>
      <fill>
        <patternFill patternType="solid">
          <bgColor rgb="FFFFCCFF"/>
        </patternFill>
      </fill>
    </dxf>
    <dxf>
      <fill>
        <patternFill patternType="solid">
          <bgColor theme="4" tint="0.59996337778862885"/>
        </patternFill>
      </fill>
    </dxf>
    <dxf>
      <fill>
        <patternFill patternType="solid">
          <bgColor rgb="FFFFCCFF"/>
        </patternFill>
      </fill>
    </dxf>
    <dxf>
      <fill>
        <patternFill patternType="solid">
          <bgColor rgb="FFFFCCFF"/>
        </patternFill>
      </fill>
    </dxf>
    <dxf>
      <fill>
        <patternFill patternType="solid">
          <bgColor theme="4" tint="0.59996337778862885"/>
        </patternFill>
      </fill>
    </dxf>
    <dxf>
      <fill>
        <patternFill patternType="solid">
          <bgColor rgb="FFFFCCFF"/>
        </patternFill>
      </fill>
    </dxf>
    <dxf>
      <fill>
        <patternFill patternType="solid">
          <bgColor rgb="FFFFCCFF"/>
        </patternFill>
      </fill>
    </dxf>
    <dxf>
      <fill>
        <patternFill patternType="solid">
          <bgColor theme="4" tint="0.59996337778862885"/>
        </patternFill>
      </fill>
    </dxf>
    <dxf>
      <fill>
        <patternFill patternType="solid">
          <bgColor rgb="FFFFCCFF"/>
        </patternFill>
      </fill>
    </dxf>
    <dxf>
      <fill>
        <patternFill patternType="solid">
          <bgColor rgb="FFFFCCFF"/>
        </patternFill>
      </fill>
    </dxf>
    <dxf>
      <fill>
        <patternFill patternType="solid">
          <bgColor theme="4" tint="0.59996337778862885"/>
        </patternFill>
      </fill>
    </dxf>
    <dxf>
      <fill>
        <patternFill patternType="solid">
          <bgColor rgb="FFFFCCFF"/>
        </patternFill>
      </fill>
    </dxf>
    <dxf>
      <fill>
        <patternFill patternType="solid">
          <bgColor rgb="FFFFCCFF"/>
        </patternFill>
      </fill>
    </dxf>
    <dxf>
      <fill>
        <patternFill patternType="solid">
          <bgColor theme="4" tint="0.59996337778862885"/>
        </patternFill>
      </fill>
    </dxf>
    <dxf>
      <fill>
        <patternFill patternType="solid">
          <bgColor rgb="FFFFCCFF"/>
        </patternFill>
      </fill>
    </dxf>
    <dxf>
      <fill>
        <patternFill patternType="solid">
          <bgColor rgb="FFFFCCFF"/>
        </patternFill>
      </fill>
    </dxf>
    <dxf>
      <fill>
        <patternFill patternType="solid">
          <bgColor theme="4" tint="0.59996337778862885"/>
        </patternFill>
      </fill>
    </dxf>
    <dxf>
      <fill>
        <patternFill patternType="solid">
          <bgColor rgb="FFFFCCFF"/>
        </patternFill>
      </fill>
    </dxf>
    <dxf>
      <fill>
        <patternFill patternType="solid">
          <bgColor rgb="FFFFCCFF"/>
        </patternFill>
      </fill>
    </dxf>
    <dxf>
      <fill>
        <patternFill patternType="solid">
          <bgColor theme="4" tint="0.59996337778862885"/>
        </patternFill>
      </fill>
    </dxf>
    <dxf>
      <fill>
        <patternFill patternType="solid">
          <bgColor rgb="FFFFCCFF"/>
        </patternFill>
      </fill>
    </dxf>
    <dxf>
      <fill>
        <patternFill patternType="solid">
          <bgColor rgb="FFFFCCFF"/>
        </patternFill>
      </fill>
    </dxf>
    <dxf>
      <fill>
        <patternFill patternType="solid">
          <bgColor theme="4" tint="0.59996337778862885"/>
        </patternFill>
      </fill>
    </dxf>
    <dxf>
      <fill>
        <patternFill patternType="solid">
          <bgColor rgb="FFFFCCFF"/>
        </patternFill>
      </fill>
    </dxf>
    <dxf>
      <fill>
        <patternFill patternType="solid">
          <bgColor rgb="FFFFCCFF"/>
        </patternFill>
      </fill>
    </dxf>
    <dxf>
      <fill>
        <patternFill patternType="solid">
          <bgColor theme="4" tint="0.59996337778862885"/>
        </patternFill>
      </fill>
    </dxf>
    <dxf>
      <fill>
        <patternFill patternType="solid">
          <bgColor rgb="FFFFCCFF"/>
        </patternFill>
      </fill>
    </dxf>
    <dxf>
      <fill>
        <patternFill patternType="solid">
          <bgColor rgb="FFFFCCFF"/>
        </patternFill>
      </fill>
    </dxf>
    <dxf>
      <fill>
        <patternFill patternType="solid">
          <bgColor theme="4" tint="0.59996337778862885"/>
        </patternFill>
      </fill>
    </dxf>
    <dxf>
      <fill>
        <patternFill patternType="solid">
          <bgColor rgb="FFFFCCFF"/>
        </patternFill>
      </fill>
    </dxf>
    <dxf>
      <fill>
        <patternFill patternType="solid">
          <bgColor rgb="FFFFCCFF"/>
        </patternFill>
      </fill>
    </dxf>
    <dxf>
      <fill>
        <patternFill patternType="solid">
          <bgColor theme="4" tint="0.59996337778862885"/>
        </patternFill>
      </fill>
    </dxf>
    <dxf>
      <fill>
        <patternFill patternType="solid">
          <bgColor rgb="FFFFCCFF"/>
        </patternFill>
      </fill>
    </dxf>
    <dxf>
      <fill>
        <patternFill patternType="solid">
          <bgColor rgb="FFFFCCFF"/>
        </patternFill>
      </fill>
    </dxf>
  </dxfs>
  <tableStyles count="0" defaultTableStyle="TableStyleMedium2" defaultPivotStyle="PivotStyleLight16"/>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0BE47-108A-4CC0-A7FD-30ECF6B406A7}">
  <sheetPr>
    <tabColor rgb="FFFF0000"/>
  </sheetPr>
  <dimension ref="B1:L44"/>
  <sheetViews>
    <sheetView topLeftCell="A11" zoomScale="90" zoomScaleNormal="90" workbookViewId="0">
      <selection activeCell="F45" sqref="F45"/>
    </sheetView>
  </sheetViews>
  <sheetFormatPr defaultColWidth="9" defaultRowHeight="18"/>
  <cols>
    <col min="1" max="1" width="5.58203125" customWidth="1"/>
    <col min="2" max="2" width="14.33203125" customWidth="1"/>
    <col min="3" max="3" width="6.83203125" customWidth="1"/>
    <col min="4" max="4" width="15.5" customWidth="1"/>
    <col min="5" max="5" width="15.58203125" customWidth="1"/>
    <col min="6" max="6" width="30.58203125" customWidth="1"/>
    <col min="7" max="7" width="11" customWidth="1"/>
    <col min="8" max="8" width="6.5" customWidth="1"/>
    <col min="9" max="9" width="9.33203125" customWidth="1"/>
    <col min="10" max="10" width="10.25" customWidth="1"/>
    <col min="11" max="11" width="9" customWidth="1"/>
    <col min="12" max="12" width="10.75" customWidth="1"/>
    <col min="15" max="15" width="9.33203125" customWidth="1"/>
  </cols>
  <sheetData>
    <row r="1" spans="2:12">
      <c r="C1" s="11" t="s">
        <v>0</v>
      </c>
      <c r="D1" s="11"/>
      <c r="E1" s="12"/>
      <c r="F1" s="12"/>
    </row>
    <row r="2" spans="2:12">
      <c r="C2" s="11" t="s">
        <v>1</v>
      </c>
      <c r="D2" s="11"/>
      <c r="E2" s="12"/>
      <c r="F2" s="12"/>
    </row>
    <row r="3" spans="2:12">
      <c r="C3" s="11" t="s">
        <v>2</v>
      </c>
      <c r="D3" s="11"/>
      <c r="E3" s="12"/>
      <c r="F3" s="12"/>
    </row>
    <row r="4" spans="2:12">
      <c r="B4" s="13" t="s">
        <v>3</v>
      </c>
      <c r="I4" t="s">
        <v>4</v>
      </c>
      <c r="K4" s="38" t="s">
        <v>5</v>
      </c>
    </row>
    <row r="5" spans="2:12" ht="11.25" customHeight="1" thickBot="1">
      <c r="K5" s="44"/>
    </row>
    <row r="6" spans="2:12" ht="18.5" thickTop="1">
      <c r="I6" s="36" t="s">
        <v>8</v>
      </c>
      <c r="J6" s="37">
        <v>2020</v>
      </c>
      <c r="K6" s="38" t="s">
        <v>9</v>
      </c>
      <c r="L6" s="39">
        <f>DATE(J6,J7,1)</f>
        <v>44013</v>
      </c>
    </row>
    <row r="7" spans="2:12" ht="18.5" thickBot="1">
      <c r="B7" t="s">
        <v>10</v>
      </c>
      <c r="I7" s="40" t="s">
        <v>12</v>
      </c>
      <c r="J7" s="41">
        <v>7</v>
      </c>
      <c r="K7" s="38" t="s">
        <v>13</v>
      </c>
    </row>
    <row r="8" spans="2:12" ht="19.5" customHeight="1" thickTop="1">
      <c r="B8" t="s">
        <v>14</v>
      </c>
      <c r="K8" s="38" t="s">
        <v>16</v>
      </c>
    </row>
    <row r="9" spans="2:12" ht="36">
      <c r="B9" s="14" t="s">
        <v>17</v>
      </c>
      <c r="C9" s="15" t="s">
        <v>18</v>
      </c>
      <c r="D9" s="16" t="s">
        <v>19</v>
      </c>
      <c r="E9" s="16" t="s">
        <v>20</v>
      </c>
      <c r="F9" s="17" t="s">
        <v>21</v>
      </c>
      <c r="G9" s="18" t="s">
        <v>22</v>
      </c>
      <c r="H9" s="19"/>
      <c r="J9" s="42"/>
      <c r="K9" s="38" t="s">
        <v>23</v>
      </c>
    </row>
    <row r="10" spans="2:12" ht="18" customHeight="1">
      <c r="B10" s="20">
        <f>DATE(J6,J7,1)</f>
        <v>44013</v>
      </c>
      <c r="C10" s="21" t="str">
        <f>TEXT(B10,"aaa")</f>
        <v>水</v>
      </c>
      <c r="D10" s="22"/>
      <c r="E10" s="22"/>
      <c r="F10" s="23"/>
      <c r="G10" s="24" t="str">
        <f>IF(ISERROR(VLOOKUP(B10,祝日!$B$2:$D$78,3,0)),"",VLOOKUP(B10,祝日!$B$2:$D$78,3,0))</f>
        <v/>
      </c>
      <c r="K10" s="38" t="s">
        <v>24</v>
      </c>
    </row>
    <row r="11" spans="2:12" ht="18.75" customHeight="1">
      <c r="B11" s="20">
        <f>B10+1</f>
        <v>44014</v>
      </c>
      <c r="C11" s="21" t="str">
        <f t="shared" ref="C11:C40" si="0">TEXT(B11,"aaa")</f>
        <v>木</v>
      </c>
      <c r="D11" s="22"/>
      <c r="E11" s="22"/>
      <c r="F11" s="23"/>
      <c r="G11" s="24" t="str">
        <f>IF(ISERROR(VLOOKUP(B11,祝日!$B$2:$D$78,3,0)),"",VLOOKUP(B11,祝日!$B$2:$D$78,3,0))</f>
        <v/>
      </c>
      <c r="I11" s="19"/>
      <c r="K11" s="38" t="s">
        <v>25</v>
      </c>
    </row>
    <row r="12" spans="2:12" ht="18.75" customHeight="1">
      <c r="B12" s="20">
        <f t="shared" ref="B12:B37" si="1">B11+1</f>
        <v>44015</v>
      </c>
      <c r="C12" s="21" t="str">
        <f t="shared" si="0"/>
        <v>金</v>
      </c>
      <c r="D12" s="22"/>
      <c r="E12" s="22"/>
      <c r="F12" s="23"/>
      <c r="G12" s="24" t="str">
        <f>IF(ISERROR(VLOOKUP(B12,祝日!$B$2:$D$78,3,0)),"",VLOOKUP(B12,祝日!$B$2:$D$78,3,0))</f>
        <v/>
      </c>
      <c r="K12" s="38" t="s">
        <v>26</v>
      </c>
    </row>
    <row r="13" spans="2:12" ht="18.75" customHeight="1">
      <c r="B13" s="20">
        <f t="shared" si="1"/>
        <v>44016</v>
      </c>
      <c r="C13" s="21" t="str">
        <f t="shared" si="0"/>
        <v>土</v>
      </c>
      <c r="D13" s="22"/>
      <c r="E13" s="22"/>
      <c r="F13" s="23"/>
      <c r="G13" s="24" t="str">
        <f>IF(ISERROR(VLOOKUP(B13,祝日!$B$2:$D$78,3,0)),"",VLOOKUP(B13,祝日!$B$2:$D$78,3,0))</f>
        <v/>
      </c>
    </row>
    <row r="14" spans="2:12" ht="18.75" customHeight="1">
      <c r="B14" s="20">
        <f t="shared" si="1"/>
        <v>44017</v>
      </c>
      <c r="C14" s="21" t="str">
        <f t="shared" si="0"/>
        <v>日</v>
      </c>
      <c r="D14" s="22"/>
      <c r="E14" s="22"/>
      <c r="F14" s="23"/>
      <c r="G14" s="24" t="str">
        <f>IF(ISERROR(VLOOKUP(B14,祝日!$B$2:$D$78,3,0)),"",VLOOKUP(B14,祝日!$B$2:$D$78,3,0))</f>
        <v/>
      </c>
    </row>
    <row r="15" spans="2:12" ht="18.75" customHeight="1">
      <c r="B15" s="20">
        <f t="shared" si="1"/>
        <v>44018</v>
      </c>
      <c r="C15" s="21" t="str">
        <f t="shared" si="0"/>
        <v>月</v>
      </c>
      <c r="D15" s="22"/>
      <c r="E15" s="22"/>
      <c r="F15" s="23"/>
      <c r="G15" s="24" t="str">
        <f>IF(ISERROR(VLOOKUP(B15,祝日!$B$2:$D$78,3,0)),"",VLOOKUP(B15,祝日!$B$2:$D$78,3,0))</f>
        <v/>
      </c>
    </row>
    <row r="16" spans="2:12" ht="18.75" customHeight="1">
      <c r="B16" s="20">
        <f t="shared" si="1"/>
        <v>44019</v>
      </c>
      <c r="C16" s="21" t="str">
        <f t="shared" si="0"/>
        <v>火</v>
      </c>
      <c r="D16" s="22"/>
      <c r="E16" s="22"/>
      <c r="F16" s="23"/>
      <c r="G16" s="24" t="str">
        <f>IF(ISERROR(VLOOKUP(B16,祝日!$B$2:$D$78,3,0)),"",VLOOKUP(B16,祝日!$B$2:$D$78,3,0))</f>
        <v/>
      </c>
    </row>
    <row r="17" spans="2:9" ht="18.75" customHeight="1">
      <c r="B17" s="20">
        <f t="shared" si="1"/>
        <v>44020</v>
      </c>
      <c r="C17" s="21" t="str">
        <f t="shared" si="0"/>
        <v>水</v>
      </c>
      <c r="D17" s="22"/>
      <c r="E17" s="22"/>
      <c r="F17" s="23"/>
      <c r="G17" s="24" t="str">
        <f>IF(ISERROR(VLOOKUP(B17,祝日!$B$2:$D$78,3,0)),"",VLOOKUP(B17,祝日!$B$2:$D$78,3,0))</f>
        <v/>
      </c>
    </row>
    <row r="18" spans="2:9" ht="18.75" customHeight="1">
      <c r="B18" s="20">
        <f t="shared" si="1"/>
        <v>44021</v>
      </c>
      <c r="C18" s="21" t="str">
        <f t="shared" si="0"/>
        <v>木</v>
      </c>
      <c r="D18" s="22"/>
      <c r="E18" s="22"/>
      <c r="F18" s="23"/>
      <c r="G18" s="24" t="str">
        <f>IF(ISERROR(VLOOKUP(B18,祝日!$B$2:$D$78,3,0)),"",VLOOKUP(B18,祝日!$B$2:$D$78,3,0))</f>
        <v/>
      </c>
    </row>
    <row r="19" spans="2:9" ht="18.75" customHeight="1">
      <c r="B19" s="20">
        <f t="shared" si="1"/>
        <v>44022</v>
      </c>
      <c r="C19" s="21" t="str">
        <f t="shared" si="0"/>
        <v>金</v>
      </c>
      <c r="D19" s="22"/>
      <c r="E19" s="22"/>
      <c r="F19" s="23"/>
      <c r="G19" s="24" t="str">
        <f>IF(ISERROR(VLOOKUP(B19,祝日!$B$2:$D$78,3,0)),"",VLOOKUP(B19,祝日!$B$2:$D$78,3,0))</f>
        <v/>
      </c>
    </row>
    <row r="20" spans="2:9" ht="18.75" customHeight="1">
      <c r="B20" s="20">
        <f t="shared" si="1"/>
        <v>44023</v>
      </c>
      <c r="C20" s="21" t="str">
        <f t="shared" si="0"/>
        <v>土</v>
      </c>
      <c r="D20" s="22"/>
      <c r="E20" s="22"/>
      <c r="F20" s="23"/>
      <c r="G20" s="24" t="str">
        <f>IF(ISERROR(VLOOKUP(B20,祝日!$B$2:$D$78,3,0)),"",VLOOKUP(B20,祝日!$B$2:$D$78,3,0))</f>
        <v/>
      </c>
    </row>
    <row r="21" spans="2:9" ht="18.75" customHeight="1">
      <c r="B21" s="20">
        <f t="shared" si="1"/>
        <v>44024</v>
      </c>
      <c r="C21" s="21" t="str">
        <f t="shared" si="0"/>
        <v>日</v>
      </c>
      <c r="D21" s="22"/>
      <c r="E21" s="22"/>
      <c r="F21" s="23"/>
      <c r="G21" s="24" t="str">
        <f>IF(ISERROR(VLOOKUP(B21,祝日!$B$2:$D$78,3,0)),"",VLOOKUP(B21,祝日!$B$2:$D$78,3,0))</f>
        <v/>
      </c>
    </row>
    <row r="22" spans="2:9" ht="18.75" customHeight="1">
      <c r="B22" s="20">
        <f t="shared" si="1"/>
        <v>44025</v>
      </c>
      <c r="C22" s="21" t="str">
        <f t="shared" si="0"/>
        <v>月</v>
      </c>
      <c r="D22" s="22"/>
      <c r="E22" s="22"/>
      <c r="F22" s="23"/>
      <c r="G22" s="24" t="str">
        <f>IF(ISERROR(VLOOKUP(B22,祝日!$B$2:$D$78,3,0)),"",VLOOKUP(B22,祝日!$B$2:$D$78,3,0))</f>
        <v/>
      </c>
    </row>
    <row r="23" spans="2:9" ht="18.75" customHeight="1">
      <c r="B23" s="20">
        <f t="shared" si="1"/>
        <v>44026</v>
      </c>
      <c r="C23" s="21" t="str">
        <f t="shared" si="0"/>
        <v>火</v>
      </c>
      <c r="D23" s="22"/>
      <c r="E23" s="22"/>
      <c r="F23" s="23"/>
      <c r="G23" s="24" t="str">
        <f>IF(ISERROR(VLOOKUP(B23,祝日!$B$2:$D$78,3,0)),"",VLOOKUP(B23,祝日!$B$2:$D$78,3,0))</f>
        <v/>
      </c>
    </row>
    <row r="24" spans="2:9" ht="18.75" customHeight="1">
      <c r="B24" s="20">
        <f t="shared" si="1"/>
        <v>44027</v>
      </c>
      <c r="C24" s="21" t="str">
        <f t="shared" si="0"/>
        <v>水</v>
      </c>
      <c r="D24" s="22"/>
      <c r="E24" s="22"/>
      <c r="F24" s="23"/>
      <c r="G24" s="24" t="str">
        <f>IF(ISERROR(VLOOKUP(B24,祝日!$B$2:$D$78,3,0)),"",VLOOKUP(B24,祝日!$B$2:$D$78,3,0))</f>
        <v/>
      </c>
    </row>
    <row r="25" spans="2:9" ht="18.75" customHeight="1">
      <c r="B25" s="20">
        <f t="shared" si="1"/>
        <v>44028</v>
      </c>
      <c r="C25" s="21" t="str">
        <f t="shared" si="0"/>
        <v>木</v>
      </c>
      <c r="D25" s="22"/>
      <c r="E25" s="22"/>
      <c r="F25" s="23"/>
      <c r="G25" s="24" t="str">
        <f>IF(ISERROR(VLOOKUP(B25,祝日!$B$2:$D$78,3,0)),"",VLOOKUP(B25,祝日!$B$2:$D$78,3,0))</f>
        <v/>
      </c>
      <c r="I25" s="43"/>
    </row>
    <row r="26" spans="2:9" ht="18.75" customHeight="1">
      <c r="B26" s="20">
        <f t="shared" si="1"/>
        <v>44029</v>
      </c>
      <c r="C26" s="21" t="str">
        <f t="shared" si="0"/>
        <v>金</v>
      </c>
      <c r="D26" s="22"/>
      <c r="E26" s="22"/>
      <c r="F26" s="23"/>
      <c r="G26" s="24" t="str">
        <f>IF(ISERROR(VLOOKUP(B26,祝日!$B$2:$D$78,3,0)),"",VLOOKUP(B26,祝日!$B$2:$D$78,3,0))</f>
        <v/>
      </c>
    </row>
    <row r="27" spans="2:9" ht="18.75" customHeight="1">
      <c r="B27" s="20">
        <f t="shared" si="1"/>
        <v>44030</v>
      </c>
      <c r="C27" s="21" t="str">
        <f t="shared" si="0"/>
        <v>土</v>
      </c>
      <c r="D27" s="22"/>
      <c r="E27" s="22"/>
      <c r="F27" s="23"/>
      <c r="G27" s="24" t="str">
        <f>IF(ISERROR(VLOOKUP(B27,祝日!$B$2:$D$78,3,0)),"",VLOOKUP(B27,祝日!$B$2:$D$78,3,0))</f>
        <v/>
      </c>
    </row>
    <row r="28" spans="2:9" ht="18.75" customHeight="1">
      <c r="B28" s="20">
        <f t="shared" si="1"/>
        <v>44031</v>
      </c>
      <c r="C28" s="21" t="str">
        <f t="shared" si="0"/>
        <v>日</v>
      </c>
      <c r="D28" s="22"/>
      <c r="E28" s="22"/>
      <c r="F28" s="23"/>
      <c r="G28" s="24" t="str">
        <f>IF(ISERROR(VLOOKUP(B28,祝日!$B$2:$D$78,3,0)),"",VLOOKUP(B28,祝日!$B$2:$D$78,3,0))</f>
        <v/>
      </c>
    </row>
    <row r="29" spans="2:9" ht="18.75" customHeight="1">
      <c r="B29" s="20">
        <f t="shared" si="1"/>
        <v>44032</v>
      </c>
      <c r="C29" s="21" t="str">
        <f t="shared" si="0"/>
        <v>月</v>
      </c>
      <c r="D29" s="22"/>
      <c r="E29" s="22"/>
      <c r="F29" s="23"/>
      <c r="G29" s="24" t="str">
        <f>IF(ISERROR(VLOOKUP(B29,祝日!$B$2:$D$78,3,0)),"",VLOOKUP(B29,祝日!$B$2:$D$78,3,0))</f>
        <v/>
      </c>
    </row>
    <row r="30" spans="2:9" ht="18.75" customHeight="1">
      <c r="B30" s="20">
        <f t="shared" si="1"/>
        <v>44033</v>
      </c>
      <c r="C30" s="21" t="str">
        <f t="shared" si="0"/>
        <v>火</v>
      </c>
      <c r="D30" s="22"/>
      <c r="E30" s="22"/>
      <c r="F30" s="23"/>
      <c r="G30" s="24" t="str">
        <f>IF(ISERROR(VLOOKUP(B30,祝日!$B$2:$D$78,3,0)),"",VLOOKUP(B30,祝日!$B$2:$D$78,3,0))</f>
        <v/>
      </c>
    </row>
    <row r="31" spans="2:9" ht="18.75" customHeight="1">
      <c r="B31" s="20">
        <f t="shared" si="1"/>
        <v>44034</v>
      </c>
      <c r="C31" s="21" t="str">
        <f t="shared" si="0"/>
        <v>水</v>
      </c>
      <c r="D31" s="22"/>
      <c r="E31" s="22"/>
      <c r="F31" s="23"/>
      <c r="G31" s="24" t="str">
        <f>IF(ISERROR(VLOOKUP(B31,祝日!$B$2:$D$78,3,0)),"",VLOOKUP(B31,祝日!$B$2:$D$78,3,0))</f>
        <v/>
      </c>
    </row>
    <row r="32" spans="2:9" ht="18.75" customHeight="1">
      <c r="B32" s="20">
        <f t="shared" si="1"/>
        <v>44035</v>
      </c>
      <c r="C32" s="21" t="str">
        <f t="shared" si="0"/>
        <v>木</v>
      </c>
      <c r="D32" s="22"/>
      <c r="E32" s="22"/>
      <c r="F32" s="23"/>
      <c r="G32" s="24" t="str">
        <f>IF(ISERROR(VLOOKUP(B32,祝日!$B$2:$D$78,3,0)),"",VLOOKUP(B32,祝日!$B$2:$D$78,3,0))</f>
        <v>海の日</v>
      </c>
    </row>
    <row r="33" spans="2:7" ht="18.75" customHeight="1">
      <c r="B33" s="20">
        <f t="shared" si="1"/>
        <v>44036</v>
      </c>
      <c r="C33" s="21" t="str">
        <f t="shared" si="0"/>
        <v>金</v>
      </c>
      <c r="D33" s="22"/>
      <c r="E33" s="22"/>
      <c r="F33" s="23"/>
      <c r="G33" s="24" t="str">
        <f>IF(ISERROR(VLOOKUP(B33,祝日!$B$2:$D$78,3,0)),"",VLOOKUP(B33,祝日!$B$2:$D$78,3,0))</f>
        <v>スポーツの日</v>
      </c>
    </row>
    <row r="34" spans="2:7" ht="18.75" customHeight="1">
      <c r="B34" s="20">
        <f t="shared" si="1"/>
        <v>44037</v>
      </c>
      <c r="C34" s="21" t="str">
        <f t="shared" si="0"/>
        <v>土</v>
      </c>
      <c r="D34" s="22"/>
      <c r="E34" s="22"/>
      <c r="F34" s="23"/>
      <c r="G34" s="24" t="str">
        <f>IF(ISERROR(VLOOKUP(B34,祝日!$B$2:$D$78,3,0)),"",VLOOKUP(B34,祝日!$B$2:$D$78,3,0))</f>
        <v/>
      </c>
    </row>
    <row r="35" spans="2:7" ht="18.75" customHeight="1">
      <c r="B35" s="20">
        <f t="shared" si="1"/>
        <v>44038</v>
      </c>
      <c r="C35" s="21" t="str">
        <f t="shared" si="0"/>
        <v>日</v>
      </c>
      <c r="D35" s="22"/>
      <c r="E35" s="22"/>
      <c r="F35" s="23"/>
      <c r="G35" s="24" t="str">
        <f>IF(ISERROR(VLOOKUP(B35,祝日!$B$2:$D$78,3,0)),"",VLOOKUP(B35,祝日!$B$2:$D$78,3,0))</f>
        <v/>
      </c>
    </row>
    <row r="36" spans="2:7" ht="18.75" customHeight="1">
      <c r="B36" s="20">
        <f t="shared" si="1"/>
        <v>44039</v>
      </c>
      <c r="C36" s="21" t="str">
        <f t="shared" si="0"/>
        <v>月</v>
      </c>
      <c r="D36" s="22"/>
      <c r="E36" s="22"/>
      <c r="F36" s="23"/>
      <c r="G36" s="24" t="str">
        <f>IF(ISERROR(VLOOKUP(B36,祝日!$B$2:$D$78,3,0)),"",VLOOKUP(B36,祝日!$B$2:$D$78,3,0))</f>
        <v/>
      </c>
    </row>
    <row r="37" spans="2:7" ht="18.75" customHeight="1">
      <c r="B37" s="20">
        <f t="shared" si="1"/>
        <v>44040</v>
      </c>
      <c r="C37" s="21" t="str">
        <f t="shared" si="0"/>
        <v>火</v>
      </c>
      <c r="D37" s="22"/>
      <c r="E37" s="22"/>
      <c r="F37" s="23"/>
      <c r="G37" s="24" t="str">
        <f>IF(ISERROR(VLOOKUP(B37,祝日!$B$2:$D$78,3,0)),"",VLOOKUP(B37,祝日!$B$2:$D$78,3,0))</f>
        <v/>
      </c>
    </row>
    <row r="38" spans="2:7" ht="18.75" customHeight="1">
      <c r="B38" s="20">
        <f>IF(B37=EOMONTH($B$10,0),"",B37+1)</f>
        <v>44041</v>
      </c>
      <c r="C38" s="21" t="str">
        <f t="shared" si="0"/>
        <v>水</v>
      </c>
      <c r="D38" s="22"/>
      <c r="E38" s="22"/>
      <c r="F38" s="23"/>
      <c r="G38" s="24" t="str">
        <f>IF(ISERROR(VLOOKUP(B38,祝日!$B$2:$D$78,3,0)),"",VLOOKUP(B38,祝日!$B$2:$D$78,3,0))</f>
        <v/>
      </c>
    </row>
    <row r="39" spans="2:7" ht="18.75" customHeight="1">
      <c r="B39" s="20">
        <f>IF(OR(B38="",B38=EOMONTH($B$10,0)),"",B38+1)</f>
        <v>44042</v>
      </c>
      <c r="C39" s="21" t="str">
        <f t="shared" si="0"/>
        <v>木</v>
      </c>
      <c r="D39" s="22"/>
      <c r="E39" s="22"/>
      <c r="F39" s="23"/>
      <c r="G39" s="24" t="str">
        <f>IF(ISERROR(VLOOKUP(B39,祝日!$B$2:$D$78,3,0)),"",VLOOKUP(B39,祝日!$B$2:$D$78,3,0))</f>
        <v/>
      </c>
    </row>
    <row r="40" spans="2:7" ht="18.75" customHeight="1">
      <c r="B40" s="26">
        <f>IF(OR(B39="",B39=EOMONTH($B$10,0)),"",B39+1)</f>
        <v>44043</v>
      </c>
      <c r="C40" s="27" t="str">
        <f t="shared" si="0"/>
        <v>金</v>
      </c>
      <c r="D40" s="28"/>
      <c r="E40" s="28"/>
      <c r="F40" s="29"/>
      <c r="G40" s="30"/>
    </row>
    <row r="41" spans="2:7" ht="18" customHeight="1">
      <c r="B41" s="31" t="s">
        <v>27</v>
      </c>
      <c r="C41" s="32"/>
      <c r="D41" s="33">
        <f>COUNTIF(D10:D40,"休")</f>
        <v>0</v>
      </c>
      <c r="E41" s="33">
        <f>COUNTIF(E10:E40,"休")+COUNTIF(E10:E40,"雨休")</f>
        <v>0</v>
      </c>
      <c r="F41" s="34"/>
    </row>
    <row r="42" spans="2:7">
      <c r="B42" s="32" t="s">
        <v>28</v>
      </c>
      <c r="C42" s="32"/>
      <c r="D42" s="33">
        <f>DAY(EOMONTH(L6,0))-COUNTIF(D10:D40,"ー")-COUNTIF(D10:D40,"夏休")-COUNTIF(D10:D40,"年末年始休")-COUNTIF(D10:D40,"工場製作")-COUNTIF(D10:D40,"その他休")</f>
        <v>31</v>
      </c>
      <c r="E42" s="33">
        <f>DAY(EOMONTH(L6,0))-COUNTIF(E10:E40,"ー")-COUNTIF(E10:E40,"夏休")-COUNTIF(E10:E40,"年末年始休")-COUNTIF(E10:E40,"工場製作")-COUNTIF(E10:E40,"その他休")</f>
        <v>31</v>
      </c>
    </row>
    <row r="43" spans="2:7">
      <c r="B43" t="s">
        <v>29</v>
      </c>
      <c r="D43" s="35">
        <f>D41/D42</f>
        <v>0</v>
      </c>
      <c r="E43" s="35">
        <f>E41/E42</f>
        <v>0</v>
      </c>
      <c r="F43" t="s">
        <v>30</v>
      </c>
    </row>
    <row r="44" spans="2:7">
      <c r="F44" s="46" t="s">
        <v>76</v>
      </c>
    </row>
  </sheetData>
  <phoneticPr fontId="10"/>
  <conditionalFormatting sqref="B10:F40">
    <cfRule type="expression" dxfId="2" priority="1">
      <formula>$G10&lt;&gt;""</formula>
    </cfRule>
    <cfRule type="expression" dxfId="1" priority="2">
      <formula>$C10="日"</formula>
    </cfRule>
    <cfRule type="expression" dxfId="0" priority="3">
      <formula>$C10="土"</formula>
    </cfRule>
  </conditionalFormatting>
  <dataValidations count="1">
    <dataValidation type="list" allowBlank="1" showInputMessage="1" showErrorMessage="1" sqref="D10:E40" xr:uid="{B59200DF-D53C-46E4-9D19-068FC6E021C9}">
      <formula1>$K$5:$K$12</formula1>
    </dataValidation>
  </dataValidations>
  <pageMargins left="0.39370078740157499" right="0.39370078740157499" top="0.59055118110236204" bottom="0.59055118110236204" header="0.31496062992126" footer="0.31496062992126"/>
  <pageSetup paperSize="9" scale="97" orientation="portrait" r:id="rId1"/>
  <headerFooter>
    <oddHeader>&amp;R&amp;"ＭＳ 明朝,標準"&amp;12別紙３</oddHeader>
  </headerFooter>
  <colBreaks count="1" manualBreakCount="1">
    <brk id="6" max="42"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C9602-1E26-4DAE-BB4C-E1C6F9467397}">
  <sheetPr>
    <tabColor rgb="FFFF0000"/>
  </sheetPr>
  <dimension ref="B1:L44"/>
  <sheetViews>
    <sheetView topLeftCell="A2" zoomScale="90" zoomScaleNormal="90" workbookViewId="0">
      <selection activeCell="I33" sqref="I33"/>
    </sheetView>
  </sheetViews>
  <sheetFormatPr defaultColWidth="9" defaultRowHeight="18"/>
  <cols>
    <col min="1" max="1" width="5.58203125" customWidth="1"/>
    <col min="2" max="2" width="14.33203125" customWidth="1"/>
    <col min="3" max="3" width="6.83203125" customWidth="1"/>
    <col min="4" max="4" width="15.5" customWidth="1"/>
    <col min="5" max="5" width="15.58203125" customWidth="1"/>
    <col min="6" max="6" width="30.58203125" customWidth="1"/>
    <col min="7" max="7" width="11" customWidth="1"/>
    <col min="8" max="8" width="6.5" customWidth="1"/>
    <col min="9" max="9" width="9.33203125" customWidth="1"/>
    <col min="10" max="10" width="10.25" customWidth="1"/>
    <col min="11" max="11" width="9" customWidth="1"/>
    <col min="12" max="12" width="10.75" customWidth="1"/>
    <col min="15" max="15" width="9.33203125" customWidth="1"/>
  </cols>
  <sheetData>
    <row r="1" spans="2:12">
      <c r="C1" s="11" t="s">
        <v>0</v>
      </c>
      <c r="D1" s="11"/>
      <c r="E1" s="12"/>
      <c r="F1" s="12"/>
    </row>
    <row r="2" spans="2:12">
      <c r="C2" s="11" t="s">
        <v>1</v>
      </c>
      <c r="D2" s="11"/>
      <c r="E2" s="12"/>
      <c r="F2" s="12"/>
    </row>
    <row r="3" spans="2:12">
      <c r="C3" s="11" t="s">
        <v>2</v>
      </c>
      <c r="D3" s="11"/>
      <c r="E3" s="12"/>
      <c r="F3" s="12"/>
    </row>
    <row r="4" spans="2:12">
      <c r="B4" s="13" t="s">
        <v>3</v>
      </c>
      <c r="I4" t="s">
        <v>4</v>
      </c>
      <c r="K4" s="38" t="s">
        <v>5</v>
      </c>
    </row>
    <row r="5" spans="2:12" ht="11.25" customHeight="1" thickBot="1">
      <c r="K5" s="44"/>
    </row>
    <row r="6" spans="2:12" ht="18.5" thickTop="1">
      <c r="B6" t="s">
        <v>6</v>
      </c>
      <c r="C6" s="46" t="s">
        <v>66</v>
      </c>
      <c r="F6" s="47"/>
      <c r="I6" s="36" t="s">
        <v>8</v>
      </c>
      <c r="J6" s="37">
        <v>2023</v>
      </c>
      <c r="K6" s="38" t="s">
        <v>9</v>
      </c>
      <c r="L6" s="39">
        <f>DATE(J6,J7,1)</f>
        <v>45170</v>
      </c>
    </row>
    <row r="7" spans="2:12" ht="18.5" thickBot="1">
      <c r="B7" t="s">
        <v>10</v>
      </c>
      <c r="C7" s="46" t="s">
        <v>70</v>
      </c>
      <c r="I7" s="40" t="s">
        <v>12</v>
      </c>
      <c r="J7" s="41">
        <v>9</v>
      </c>
      <c r="K7" s="38" t="s">
        <v>13</v>
      </c>
    </row>
    <row r="8" spans="2:12" ht="19.5" customHeight="1" thickTop="1">
      <c r="B8" t="s">
        <v>14</v>
      </c>
      <c r="C8" s="46" t="s">
        <v>71</v>
      </c>
      <c r="K8" s="38" t="s">
        <v>16</v>
      </c>
    </row>
    <row r="9" spans="2:12" ht="36">
      <c r="B9" s="14" t="s">
        <v>17</v>
      </c>
      <c r="C9" s="15" t="s">
        <v>18</v>
      </c>
      <c r="D9" s="16" t="s">
        <v>19</v>
      </c>
      <c r="E9" s="16" t="s">
        <v>20</v>
      </c>
      <c r="F9" s="17" t="s">
        <v>21</v>
      </c>
      <c r="G9" s="18" t="s">
        <v>22</v>
      </c>
      <c r="H9" s="19"/>
      <c r="J9" s="42"/>
      <c r="K9" s="38" t="s">
        <v>23</v>
      </c>
    </row>
    <row r="10" spans="2:12" ht="18" customHeight="1">
      <c r="B10" s="20">
        <f>DATE(J6,J7,1)</f>
        <v>45170</v>
      </c>
      <c r="C10" s="21" t="str">
        <f>TEXT(B10,"aaa")</f>
        <v>金</v>
      </c>
      <c r="D10" s="22"/>
      <c r="E10" s="22"/>
      <c r="F10" s="45" t="s">
        <v>68</v>
      </c>
      <c r="G10" s="24" t="str">
        <f>IF(ISERROR(VLOOKUP(B10,祝日!$B$2:$D$78,3,0)),"",VLOOKUP(B10,祝日!$B$2:$D$78,3,0))</f>
        <v/>
      </c>
      <c r="K10" s="38" t="s">
        <v>24</v>
      </c>
    </row>
    <row r="11" spans="2:12" ht="18.75" customHeight="1">
      <c r="B11" s="20">
        <f>B10+1</f>
        <v>45171</v>
      </c>
      <c r="C11" s="21" t="str">
        <f t="shared" ref="C11:C40" si="0">TEXT(B11,"aaa")</f>
        <v>土</v>
      </c>
      <c r="D11" s="22" t="s">
        <v>13</v>
      </c>
      <c r="E11" s="22"/>
      <c r="F11" s="23" t="s">
        <v>36</v>
      </c>
      <c r="G11" s="24" t="str">
        <f>IF(ISERROR(VLOOKUP(B11,祝日!$B$2:$D$78,3,0)),"",VLOOKUP(B11,祝日!$B$2:$D$78,3,0))</f>
        <v/>
      </c>
      <c r="I11" s="19"/>
      <c r="K11" s="38" t="s">
        <v>25</v>
      </c>
    </row>
    <row r="12" spans="2:12" ht="18.75" customHeight="1">
      <c r="B12" s="20">
        <f t="shared" ref="B12:B37" si="1">B11+1</f>
        <v>45172</v>
      </c>
      <c r="C12" s="21" t="str">
        <f t="shared" si="0"/>
        <v>日</v>
      </c>
      <c r="D12" s="22" t="s">
        <v>13</v>
      </c>
      <c r="E12" s="22" t="s">
        <v>13</v>
      </c>
      <c r="F12" s="45"/>
      <c r="G12" s="24" t="str">
        <f>IF(ISERROR(VLOOKUP(B12,祝日!$B$2:$D$78,3,0)),"",VLOOKUP(B12,祝日!$B$2:$D$78,3,0))</f>
        <v/>
      </c>
      <c r="K12" s="38" t="s">
        <v>26</v>
      </c>
    </row>
    <row r="13" spans="2:12" ht="18.75" customHeight="1">
      <c r="B13" s="20">
        <f t="shared" si="1"/>
        <v>45173</v>
      </c>
      <c r="C13" s="21" t="str">
        <f t="shared" si="0"/>
        <v>月</v>
      </c>
      <c r="D13" s="22"/>
      <c r="E13" s="22" t="s">
        <v>24</v>
      </c>
      <c r="F13" s="45" t="s">
        <v>72</v>
      </c>
      <c r="G13" s="24" t="str">
        <f>IF(ISERROR(VLOOKUP(B13,祝日!$B$2:$D$78,3,0)),"",VLOOKUP(B13,祝日!$B$2:$D$78,3,0))</f>
        <v/>
      </c>
    </row>
    <row r="14" spans="2:12" ht="18.75" customHeight="1">
      <c r="B14" s="20">
        <f t="shared" si="1"/>
        <v>45174</v>
      </c>
      <c r="C14" s="21" t="str">
        <f t="shared" si="0"/>
        <v>火</v>
      </c>
      <c r="D14" s="22"/>
      <c r="E14" s="22"/>
      <c r="F14" s="45"/>
      <c r="G14" s="24" t="str">
        <f>IF(ISERROR(VLOOKUP(B14,祝日!$B$2:$D$78,3,0)),"",VLOOKUP(B14,祝日!$B$2:$D$78,3,0))</f>
        <v/>
      </c>
    </row>
    <row r="15" spans="2:12" ht="18.75" customHeight="1">
      <c r="B15" s="20">
        <f t="shared" si="1"/>
        <v>45175</v>
      </c>
      <c r="C15" s="21" t="str">
        <f t="shared" si="0"/>
        <v>水</v>
      </c>
      <c r="D15" s="22"/>
      <c r="E15" s="22"/>
      <c r="F15" s="45"/>
      <c r="G15" s="24" t="str">
        <f>IF(ISERROR(VLOOKUP(B15,祝日!$B$2:$D$78,3,0)),"",VLOOKUP(B15,祝日!$B$2:$D$78,3,0))</f>
        <v/>
      </c>
    </row>
    <row r="16" spans="2:12" ht="18.75" customHeight="1">
      <c r="B16" s="20">
        <f t="shared" si="1"/>
        <v>45176</v>
      </c>
      <c r="C16" s="21" t="str">
        <f t="shared" si="0"/>
        <v>木</v>
      </c>
      <c r="D16" s="22"/>
      <c r="E16" s="22"/>
      <c r="F16" s="45"/>
      <c r="G16" s="24" t="str">
        <f>IF(ISERROR(VLOOKUP(B16,祝日!$B$2:$D$78,3,0)),"",VLOOKUP(B16,祝日!$B$2:$D$78,3,0))</f>
        <v/>
      </c>
    </row>
    <row r="17" spans="2:9" ht="18.75" customHeight="1">
      <c r="B17" s="20">
        <f t="shared" si="1"/>
        <v>45177</v>
      </c>
      <c r="C17" s="21" t="str">
        <f t="shared" si="0"/>
        <v>金</v>
      </c>
      <c r="D17" s="22"/>
      <c r="E17" s="22" t="s">
        <v>24</v>
      </c>
      <c r="F17" s="45" t="s">
        <v>72</v>
      </c>
      <c r="G17" s="24" t="str">
        <f>IF(ISERROR(VLOOKUP(B17,祝日!$B$2:$D$78,3,0)),"",VLOOKUP(B17,祝日!$B$2:$D$78,3,0))</f>
        <v/>
      </c>
    </row>
    <row r="18" spans="2:9" ht="18.75" customHeight="1">
      <c r="B18" s="20">
        <f t="shared" si="1"/>
        <v>45178</v>
      </c>
      <c r="C18" s="21" t="str">
        <f t="shared" si="0"/>
        <v>土</v>
      </c>
      <c r="D18" s="22" t="s">
        <v>13</v>
      </c>
      <c r="E18" s="22" t="s">
        <v>13</v>
      </c>
      <c r="F18" s="45" t="s">
        <v>75</v>
      </c>
      <c r="G18" s="24" t="str">
        <f>IF(ISERROR(VLOOKUP(B18,祝日!$B$2:$D$78,3,0)),"",VLOOKUP(B18,祝日!$B$2:$D$78,3,0))</f>
        <v/>
      </c>
      <c r="I18" s="46" t="s">
        <v>73</v>
      </c>
    </row>
    <row r="19" spans="2:9" ht="18.75" customHeight="1">
      <c r="B19" s="20">
        <f t="shared" si="1"/>
        <v>45179</v>
      </c>
      <c r="C19" s="21" t="str">
        <f t="shared" si="0"/>
        <v>日</v>
      </c>
      <c r="D19" s="22" t="s">
        <v>13</v>
      </c>
      <c r="E19" s="22" t="s">
        <v>13</v>
      </c>
      <c r="F19" s="45"/>
      <c r="G19" s="24" t="str">
        <f>IF(ISERROR(VLOOKUP(B19,祝日!$B$2:$D$78,3,0)),"",VLOOKUP(B19,祝日!$B$2:$D$78,3,0))</f>
        <v/>
      </c>
    </row>
    <row r="20" spans="2:9" ht="18.75" customHeight="1">
      <c r="B20" s="20">
        <f t="shared" si="1"/>
        <v>45180</v>
      </c>
      <c r="C20" s="21" t="str">
        <f t="shared" si="0"/>
        <v>月</v>
      </c>
      <c r="D20" s="22"/>
      <c r="E20" s="22"/>
      <c r="F20" s="45"/>
      <c r="G20" s="24" t="str">
        <f>IF(ISERROR(VLOOKUP(B20,祝日!$B$2:$D$78,3,0)),"",VLOOKUP(B20,祝日!$B$2:$D$78,3,0))</f>
        <v/>
      </c>
    </row>
    <row r="21" spans="2:9" ht="18.75" customHeight="1">
      <c r="B21" s="20">
        <f t="shared" si="1"/>
        <v>45181</v>
      </c>
      <c r="C21" s="21" t="str">
        <f t="shared" si="0"/>
        <v>火</v>
      </c>
      <c r="D21" s="22"/>
      <c r="E21" s="22"/>
      <c r="F21" s="45"/>
      <c r="G21" s="24" t="str">
        <f>IF(ISERROR(VLOOKUP(B21,祝日!$B$2:$D$78,3,0)),"",VLOOKUP(B21,祝日!$B$2:$D$78,3,0))</f>
        <v/>
      </c>
    </row>
    <row r="22" spans="2:9" ht="18.75" customHeight="1">
      <c r="B22" s="20">
        <f t="shared" si="1"/>
        <v>45182</v>
      </c>
      <c r="C22" s="21" t="str">
        <f t="shared" si="0"/>
        <v>水</v>
      </c>
      <c r="D22" s="22"/>
      <c r="E22" s="22"/>
      <c r="F22" s="45"/>
      <c r="G22" s="24" t="str">
        <f>IF(ISERROR(VLOOKUP(B22,祝日!$B$2:$D$78,3,0)),"",VLOOKUP(B22,祝日!$B$2:$D$78,3,0))</f>
        <v/>
      </c>
    </row>
    <row r="23" spans="2:9" ht="18.75" customHeight="1">
      <c r="B23" s="20">
        <f t="shared" si="1"/>
        <v>45183</v>
      </c>
      <c r="C23" s="21" t="str">
        <f t="shared" si="0"/>
        <v>木</v>
      </c>
      <c r="D23" s="22"/>
      <c r="E23" s="22"/>
      <c r="F23" s="45"/>
      <c r="G23" s="24" t="str">
        <f>IF(ISERROR(VLOOKUP(B23,祝日!$B$2:$D$78,3,0)),"",VLOOKUP(B23,祝日!$B$2:$D$78,3,0))</f>
        <v/>
      </c>
    </row>
    <row r="24" spans="2:9" ht="18.75" customHeight="1">
      <c r="B24" s="20">
        <f t="shared" si="1"/>
        <v>45184</v>
      </c>
      <c r="C24" s="21" t="str">
        <f t="shared" si="0"/>
        <v>金</v>
      </c>
      <c r="D24" s="22"/>
      <c r="E24" s="22"/>
      <c r="F24" s="45"/>
      <c r="G24" s="24" t="str">
        <f>IF(ISERROR(VLOOKUP(B24,祝日!$B$2:$D$78,3,0)),"",VLOOKUP(B24,祝日!$B$2:$D$78,3,0))</f>
        <v/>
      </c>
    </row>
    <row r="25" spans="2:9" ht="18.75" customHeight="1">
      <c r="B25" s="20">
        <f t="shared" si="1"/>
        <v>45185</v>
      </c>
      <c r="C25" s="21" t="str">
        <f t="shared" si="0"/>
        <v>土</v>
      </c>
      <c r="D25" s="22" t="s">
        <v>13</v>
      </c>
      <c r="E25" s="22"/>
      <c r="F25" s="23" t="s">
        <v>36</v>
      </c>
      <c r="G25" s="24" t="str">
        <f>IF(ISERROR(VLOOKUP(B25,祝日!$B$2:$D$78,3,0)),"",VLOOKUP(B25,祝日!$B$2:$D$78,3,0))</f>
        <v/>
      </c>
      <c r="I25" s="43"/>
    </row>
    <row r="26" spans="2:9" ht="18.75" customHeight="1">
      <c r="B26" s="20">
        <f t="shared" si="1"/>
        <v>45186</v>
      </c>
      <c r="C26" s="21" t="str">
        <f t="shared" si="0"/>
        <v>日</v>
      </c>
      <c r="D26" s="22" t="s">
        <v>13</v>
      </c>
      <c r="E26" s="22" t="s">
        <v>13</v>
      </c>
      <c r="F26" s="45"/>
      <c r="G26" s="24" t="str">
        <f>IF(ISERROR(VLOOKUP(B26,祝日!$B$2:$D$78,3,0)),"",VLOOKUP(B26,祝日!$B$2:$D$78,3,0))</f>
        <v/>
      </c>
    </row>
    <row r="27" spans="2:9" ht="18.75" customHeight="1">
      <c r="B27" s="20">
        <f t="shared" si="1"/>
        <v>45187</v>
      </c>
      <c r="C27" s="21" t="str">
        <f t="shared" si="0"/>
        <v>月</v>
      </c>
      <c r="D27" s="22" t="s">
        <v>13</v>
      </c>
      <c r="E27" s="22"/>
      <c r="F27" s="23" t="s">
        <v>36</v>
      </c>
      <c r="G27" s="24" t="str">
        <f>IF(ISERROR(VLOOKUP(B27,祝日!$B$2:$D$78,3,0)),"",VLOOKUP(B27,祝日!$B$2:$D$78,3,0))</f>
        <v/>
      </c>
    </row>
    <row r="28" spans="2:9" ht="18.75" customHeight="1">
      <c r="B28" s="20">
        <f t="shared" si="1"/>
        <v>45188</v>
      </c>
      <c r="C28" s="21" t="str">
        <f t="shared" si="0"/>
        <v>火</v>
      </c>
      <c r="D28" s="22"/>
      <c r="E28" s="22"/>
      <c r="F28" s="45"/>
      <c r="G28" s="24" t="str">
        <f>IF(ISERROR(VLOOKUP(B28,祝日!$B$2:$D$78,3,0)),"",VLOOKUP(B28,祝日!$B$2:$D$78,3,0))</f>
        <v/>
      </c>
    </row>
    <row r="29" spans="2:9" ht="18.75" customHeight="1">
      <c r="B29" s="20">
        <f t="shared" si="1"/>
        <v>45189</v>
      </c>
      <c r="C29" s="21" t="str">
        <f t="shared" si="0"/>
        <v>水</v>
      </c>
      <c r="D29" s="22"/>
      <c r="E29" s="22"/>
      <c r="F29" s="45"/>
      <c r="G29" s="24" t="str">
        <f>IF(ISERROR(VLOOKUP(B29,祝日!$B$2:$D$78,3,0)),"",VLOOKUP(B29,祝日!$B$2:$D$78,3,0))</f>
        <v/>
      </c>
    </row>
    <row r="30" spans="2:9" ht="18.75" customHeight="1">
      <c r="B30" s="20">
        <f t="shared" si="1"/>
        <v>45190</v>
      </c>
      <c r="C30" s="21" t="str">
        <f t="shared" si="0"/>
        <v>木</v>
      </c>
      <c r="D30" s="22"/>
      <c r="E30" s="22" t="s">
        <v>13</v>
      </c>
      <c r="F30" s="45" t="s">
        <v>74</v>
      </c>
      <c r="G30" s="24" t="str">
        <f>IF(ISERROR(VLOOKUP(B30,祝日!$B$2:$D$78,3,0)),"",VLOOKUP(B30,祝日!$B$2:$D$78,3,0))</f>
        <v/>
      </c>
    </row>
    <row r="31" spans="2:9" ht="18.75" customHeight="1">
      <c r="B31" s="20">
        <f t="shared" si="1"/>
        <v>45191</v>
      </c>
      <c r="C31" s="21" t="str">
        <f t="shared" si="0"/>
        <v>金</v>
      </c>
      <c r="D31" s="22"/>
      <c r="E31" s="22"/>
      <c r="F31" s="45"/>
      <c r="G31" s="24" t="str">
        <f>IF(ISERROR(VLOOKUP(B31,祝日!$B$2:$D$78,3,0)),"",VLOOKUP(B31,祝日!$B$2:$D$78,3,0))</f>
        <v/>
      </c>
    </row>
    <row r="32" spans="2:9" ht="18.75" customHeight="1">
      <c r="B32" s="20">
        <f t="shared" si="1"/>
        <v>45192</v>
      </c>
      <c r="C32" s="21" t="str">
        <f t="shared" si="0"/>
        <v>土</v>
      </c>
      <c r="D32" s="22" t="s">
        <v>13</v>
      </c>
      <c r="E32" s="22"/>
      <c r="F32" s="23" t="s">
        <v>36</v>
      </c>
      <c r="G32" s="24" t="str">
        <f>IF(ISERROR(VLOOKUP(B32,祝日!$B$2:$D$78,3,0)),"",VLOOKUP(B32,祝日!$B$2:$D$78,3,0))</f>
        <v/>
      </c>
    </row>
    <row r="33" spans="2:7" ht="18.75" customHeight="1">
      <c r="B33" s="20">
        <f t="shared" si="1"/>
        <v>45193</v>
      </c>
      <c r="C33" s="21" t="str">
        <f t="shared" si="0"/>
        <v>日</v>
      </c>
      <c r="D33" s="22" t="s">
        <v>13</v>
      </c>
      <c r="E33" s="22" t="s">
        <v>13</v>
      </c>
      <c r="F33" s="45"/>
      <c r="G33" s="24" t="str">
        <f>IF(ISERROR(VLOOKUP(B33,祝日!$B$2:$D$78,3,0)),"",VLOOKUP(B33,祝日!$B$2:$D$78,3,0))</f>
        <v/>
      </c>
    </row>
    <row r="34" spans="2:7" ht="18.75" customHeight="1">
      <c r="B34" s="20">
        <f t="shared" si="1"/>
        <v>45194</v>
      </c>
      <c r="C34" s="21" t="str">
        <f t="shared" si="0"/>
        <v>月</v>
      </c>
      <c r="D34" s="22"/>
      <c r="E34" s="22"/>
      <c r="F34" s="45"/>
      <c r="G34" s="24" t="str">
        <f>IF(ISERROR(VLOOKUP(B34,祝日!$B$2:$D$78,3,0)),"",VLOOKUP(B34,祝日!$B$2:$D$78,3,0))</f>
        <v/>
      </c>
    </row>
    <row r="35" spans="2:7" ht="18.75" customHeight="1">
      <c r="B35" s="20">
        <f t="shared" si="1"/>
        <v>45195</v>
      </c>
      <c r="C35" s="21" t="str">
        <f t="shared" si="0"/>
        <v>火</v>
      </c>
      <c r="D35" s="22"/>
      <c r="E35" s="22"/>
      <c r="F35" s="45"/>
      <c r="G35" s="24" t="str">
        <f>IF(ISERROR(VLOOKUP(B35,祝日!$B$2:$D$78,3,0)),"",VLOOKUP(B35,祝日!$B$2:$D$78,3,0))</f>
        <v/>
      </c>
    </row>
    <row r="36" spans="2:7" ht="18.75" customHeight="1">
      <c r="B36" s="20">
        <f t="shared" si="1"/>
        <v>45196</v>
      </c>
      <c r="C36" s="21" t="str">
        <f t="shared" si="0"/>
        <v>水</v>
      </c>
      <c r="D36" s="22"/>
      <c r="E36" s="22"/>
      <c r="F36" s="45"/>
      <c r="G36" s="24" t="str">
        <f>IF(ISERROR(VLOOKUP(B36,祝日!$B$2:$D$78,3,0)),"",VLOOKUP(B36,祝日!$B$2:$D$78,3,0))</f>
        <v/>
      </c>
    </row>
    <row r="37" spans="2:7" ht="18.75" customHeight="1">
      <c r="B37" s="20">
        <f t="shared" si="1"/>
        <v>45197</v>
      </c>
      <c r="C37" s="21" t="str">
        <f t="shared" si="0"/>
        <v>木</v>
      </c>
      <c r="D37" s="22"/>
      <c r="E37" s="22"/>
      <c r="F37" s="45"/>
      <c r="G37" s="24" t="str">
        <f>IF(ISERROR(VLOOKUP(B37,祝日!$B$2:$D$78,3,0)),"",VLOOKUP(B37,祝日!$B$2:$D$78,3,0))</f>
        <v/>
      </c>
    </row>
    <row r="38" spans="2:7" ht="18.75" customHeight="1">
      <c r="B38" s="20">
        <f>IF(B37=EOMONTH($B$10,0),"",B37+1)</f>
        <v>45198</v>
      </c>
      <c r="C38" s="21" t="str">
        <f t="shared" si="0"/>
        <v>金</v>
      </c>
      <c r="D38" s="22"/>
      <c r="E38" s="22"/>
      <c r="F38" s="45"/>
      <c r="G38" s="24" t="str">
        <f>IF(ISERROR(VLOOKUP(B38,祝日!$B$2:$D$78,3,0)),"",VLOOKUP(B38,祝日!$B$2:$D$78,3,0))</f>
        <v/>
      </c>
    </row>
    <row r="39" spans="2:7" ht="18.75" customHeight="1">
      <c r="B39" s="20">
        <f>IF(OR(B38="",B38=EOMONTH($B$10,0)),"",B38+1)</f>
        <v>45199</v>
      </c>
      <c r="C39" s="21" t="str">
        <f t="shared" si="0"/>
        <v>土</v>
      </c>
      <c r="D39" s="22" t="s">
        <v>13</v>
      </c>
      <c r="E39" s="22" t="s">
        <v>13</v>
      </c>
      <c r="F39" s="45"/>
      <c r="G39" s="24" t="str">
        <f>IF(ISERROR(VLOOKUP(B39,祝日!$B$2:$D$78,3,0)),"",VLOOKUP(B39,祝日!$B$2:$D$78,3,0))</f>
        <v/>
      </c>
    </row>
    <row r="40" spans="2:7" ht="18.75" customHeight="1">
      <c r="B40" s="26" t="str">
        <f>IF(OR(B39="",B39=EOMONTH($B$10,0)),"",B39+1)</f>
        <v/>
      </c>
      <c r="C40" s="27" t="str">
        <f t="shared" si="0"/>
        <v/>
      </c>
      <c r="D40" s="28"/>
      <c r="E40" s="28"/>
      <c r="F40" s="45"/>
      <c r="G40" s="30"/>
    </row>
    <row r="41" spans="2:7" ht="18" customHeight="1">
      <c r="B41" s="31" t="s">
        <v>27</v>
      </c>
      <c r="C41" s="32"/>
      <c r="D41" s="33">
        <f>COUNTIF(D10:D40,"休")</f>
        <v>10</v>
      </c>
      <c r="E41" s="33">
        <f>COUNTIF(E10:E40,"休")+COUNTIF(E10:E40,"雨休")</f>
        <v>9</v>
      </c>
      <c r="F41" s="34"/>
    </row>
    <row r="42" spans="2:7">
      <c r="B42" s="32" t="s">
        <v>28</v>
      </c>
      <c r="C42" s="32"/>
      <c r="D42" s="33">
        <f>DAY(EOMONTH(L6,0))-COUNTIF(D10:D40,"ー")-COUNTIF(D10:D40,"夏休")-COUNTIF(D10:D40,"年末年始休")-COUNTIF(D10:D40,"工場製作")-COUNTIF(D10:D40,"その他休")</f>
        <v>30</v>
      </c>
      <c r="E42" s="33">
        <f>DAY(EOMONTH(L6,0))-COUNTIF(E10:E40,"ー")-COUNTIF(E10:E40,"夏休")-COUNTIF(E10:E40,"年末年始休")-COUNTIF(E10:E40,"工場製作")-COUNTIF(E10:E40,"その他休")</f>
        <v>30</v>
      </c>
    </row>
    <row r="43" spans="2:7">
      <c r="B43" t="s">
        <v>29</v>
      </c>
      <c r="D43" s="35">
        <f>D41/D42</f>
        <v>0.33333333333333331</v>
      </c>
      <c r="E43" s="35">
        <f>E41/E42</f>
        <v>0.3</v>
      </c>
      <c r="F43" t="s">
        <v>30</v>
      </c>
    </row>
    <row r="44" spans="2:7">
      <c r="F44" t="s">
        <v>31</v>
      </c>
    </row>
  </sheetData>
  <phoneticPr fontId="10"/>
  <conditionalFormatting sqref="B10:F40">
    <cfRule type="expression" dxfId="11" priority="1">
      <formula>$G10&lt;&gt;""</formula>
    </cfRule>
    <cfRule type="expression" dxfId="10" priority="2">
      <formula>$C10="日"</formula>
    </cfRule>
    <cfRule type="expression" dxfId="9" priority="3">
      <formula>$C10="土"</formula>
    </cfRule>
  </conditionalFormatting>
  <dataValidations count="1">
    <dataValidation type="list" allowBlank="1" showInputMessage="1" showErrorMessage="1" sqref="D10:E40" xr:uid="{78EEFA9E-ADE3-4920-B7F4-E897ED3DCADC}">
      <formula1>$K$5:$K$12</formula1>
    </dataValidation>
  </dataValidations>
  <pageMargins left="0.39370078740157499" right="0.39370078740157499" top="0.57999999999999996" bottom="0.25" header="0.31496062992126" footer="0.13"/>
  <pageSetup paperSize="9" scale="97" orientation="portrait" r:id="rId1"/>
  <headerFooter>
    <oddHeader>&amp;R&amp;"ＭＳ 明朝,標準"&amp;12別紙３</oddHeader>
  </headerFooter>
  <colBreaks count="1" manualBreakCount="1">
    <brk id="6" max="42" man="1"/>
  </col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9B1B0-2288-4AB9-8630-8607878B1774}">
  <sheetPr>
    <tabColor rgb="FFFF0000"/>
  </sheetPr>
  <dimension ref="B1:L44"/>
  <sheetViews>
    <sheetView topLeftCell="A2" zoomScale="90" zoomScaleNormal="90" workbookViewId="0">
      <selection activeCell="C7" sqref="C7:C8"/>
    </sheetView>
  </sheetViews>
  <sheetFormatPr defaultColWidth="9" defaultRowHeight="18"/>
  <cols>
    <col min="1" max="1" width="5.58203125" customWidth="1"/>
    <col min="2" max="2" width="14.33203125" customWidth="1"/>
    <col min="3" max="3" width="6.83203125" customWidth="1"/>
    <col min="4" max="4" width="15.5" customWidth="1"/>
    <col min="5" max="5" width="15.58203125" customWidth="1"/>
    <col min="6" max="6" width="30.58203125" customWidth="1"/>
    <col min="7" max="7" width="11" customWidth="1"/>
    <col min="8" max="8" width="6.5" customWidth="1"/>
    <col min="9" max="9" width="9.33203125" customWidth="1"/>
    <col min="10" max="10" width="10.25" customWidth="1"/>
    <col min="11" max="11" width="9" customWidth="1"/>
    <col min="12" max="12" width="10.75" customWidth="1"/>
    <col min="15" max="15" width="9.33203125" customWidth="1"/>
  </cols>
  <sheetData>
    <row r="1" spans="2:12">
      <c r="C1" s="11" t="s">
        <v>0</v>
      </c>
      <c r="D1" s="11"/>
      <c r="E1" s="12"/>
      <c r="F1" s="12"/>
    </row>
    <row r="2" spans="2:12">
      <c r="C2" s="11" t="s">
        <v>1</v>
      </c>
      <c r="D2" s="11"/>
      <c r="E2" s="12"/>
      <c r="F2" s="12"/>
    </row>
    <row r="3" spans="2:12">
      <c r="C3" s="11" t="s">
        <v>2</v>
      </c>
      <c r="D3" s="11"/>
      <c r="E3" s="12"/>
      <c r="F3" s="12"/>
    </row>
    <row r="4" spans="2:12">
      <c r="B4" s="13" t="s">
        <v>3</v>
      </c>
      <c r="I4" t="s">
        <v>4</v>
      </c>
      <c r="K4" s="38" t="s">
        <v>5</v>
      </c>
    </row>
    <row r="5" spans="2:12" ht="11.25" customHeight="1" thickBot="1">
      <c r="K5" s="44"/>
    </row>
    <row r="6" spans="2:12" ht="18.5" thickTop="1">
      <c r="B6" t="s">
        <v>6</v>
      </c>
      <c r="C6" s="46" t="s">
        <v>66</v>
      </c>
      <c r="F6" s="47"/>
      <c r="I6" s="36" t="s">
        <v>8</v>
      </c>
      <c r="J6" s="37">
        <v>2023</v>
      </c>
      <c r="K6" s="38" t="s">
        <v>9</v>
      </c>
      <c r="L6" s="39">
        <f>DATE(J6,J7,1)</f>
        <v>45200</v>
      </c>
    </row>
    <row r="7" spans="2:12" ht="18.5" thickBot="1">
      <c r="B7" t="s">
        <v>10</v>
      </c>
      <c r="C7" s="46" t="s">
        <v>70</v>
      </c>
      <c r="I7" s="40" t="s">
        <v>12</v>
      </c>
      <c r="J7" s="41">
        <v>10</v>
      </c>
      <c r="K7" s="38" t="s">
        <v>13</v>
      </c>
    </row>
    <row r="8" spans="2:12" ht="19.5" customHeight="1" thickTop="1">
      <c r="B8" t="s">
        <v>14</v>
      </c>
      <c r="C8" s="46" t="s">
        <v>71</v>
      </c>
      <c r="K8" s="38" t="s">
        <v>16</v>
      </c>
    </row>
    <row r="9" spans="2:12" ht="36">
      <c r="B9" s="14" t="s">
        <v>17</v>
      </c>
      <c r="C9" s="15" t="s">
        <v>18</v>
      </c>
      <c r="D9" s="16" t="s">
        <v>19</v>
      </c>
      <c r="E9" s="16" t="s">
        <v>20</v>
      </c>
      <c r="F9" s="17" t="s">
        <v>21</v>
      </c>
      <c r="G9" s="18" t="s">
        <v>22</v>
      </c>
      <c r="H9" s="19"/>
      <c r="J9" s="42"/>
      <c r="K9" s="38" t="s">
        <v>23</v>
      </c>
    </row>
    <row r="10" spans="2:12" ht="18" customHeight="1">
      <c r="B10" s="20">
        <f>DATE(J6,J7,1)</f>
        <v>45200</v>
      </c>
      <c r="C10" s="21" t="str">
        <f>TEXT(B10,"aaa")</f>
        <v>日</v>
      </c>
      <c r="D10" s="22" t="s">
        <v>13</v>
      </c>
      <c r="E10" s="22"/>
      <c r="F10" s="45" t="s">
        <v>68</v>
      </c>
      <c r="G10" s="24" t="str">
        <f>IF(ISERROR(VLOOKUP(B10,祝日!$B$2:$D$78,3,0)),"",VLOOKUP(B10,祝日!$B$2:$D$78,3,0))</f>
        <v/>
      </c>
      <c r="K10" s="38" t="s">
        <v>24</v>
      </c>
    </row>
    <row r="11" spans="2:12" ht="18.75" customHeight="1">
      <c r="B11" s="20">
        <f>B10+1</f>
        <v>45201</v>
      </c>
      <c r="C11" s="21" t="str">
        <f t="shared" ref="C11:C40" si="0">TEXT(B11,"aaa")</f>
        <v>月</v>
      </c>
      <c r="D11" s="22"/>
      <c r="E11" s="22"/>
      <c r="F11" s="45"/>
      <c r="G11" s="24" t="str">
        <f>IF(ISERROR(VLOOKUP(B11,祝日!$B$2:$D$78,3,0)),"",VLOOKUP(B11,祝日!$B$2:$D$78,3,0))</f>
        <v/>
      </c>
      <c r="I11" s="19"/>
      <c r="K11" s="38" t="s">
        <v>25</v>
      </c>
    </row>
    <row r="12" spans="2:12" ht="18.75" customHeight="1">
      <c r="B12" s="20">
        <f t="shared" ref="B12:B37" si="1">B11+1</f>
        <v>45202</v>
      </c>
      <c r="C12" s="21" t="str">
        <f t="shared" si="0"/>
        <v>火</v>
      </c>
      <c r="D12" s="22"/>
      <c r="E12" s="22"/>
      <c r="F12" s="45"/>
      <c r="G12" s="24" t="str">
        <f>IF(ISERROR(VLOOKUP(B12,祝日!$B$2:$D$78,3,0)),"",VLOOKUP(B12,祝日!$B$2:$D$78,3,0))</f>
        <v/>
      </c>
      <c r="K12" s="38" t="s">
        <v>26</v>
      </c>
    </row>
    <row r="13" spans="2:12" ht="18.75" customHeight="1">
      <c r="B13" s="20">
        <f t="shared" si="1"/>
        <v>45203</v>
      </c>
      <c r="C13" s="21" t="str">
        <f t="shared" si="0"/>
        <v>水</v>
      </c>
      <c r="D13" s="22"/>
      <c r="E13" s="22"/>
      <c r="F13" s="45"/>
      <c r="G13" s="24" t="str">
        <f>IF(ISERROR(VLOOKUP(B13,祝日!$B$2:$D$78,3,0)),"",VLOOKUP(B13,祝日!$B$2:$D$78,3,0))</f>
        <v/>
      </c>
    </row>
    <row r="14" spans="2:12" ht="18.75" customHeight="1">
      <c r="B14" s="20">
        <f t="shared" si="1"/>
        <v>45204</v>
      </c>
      <c r="C14" s="21" t="str">
        <f t="shared" si="0"/>
        <v>木</v>
      </c>
      <c r="D14" s="22"/>
      <c r="E14" s="22"/>
      <c r="F14" s="45"/>
      <c r="G14" s="24" t="str">
        <f>IF(ISERROR(VLOOKUP(B14,祝日!$B$2:$D$78,3,0)),"",VLOOKUP(B14,祝日!$B$2:$D$78,3,0))</f>
        <v/>
      </c>
    </row>
    <row r="15" spans="2:12" ht="18.75" customHeight="1">
      <c r="B15" s="20">
        <f t="shared" si="1"/>
        <v>45205</v>
      </c>
      <c r="C15" s="21" t="str">
        <f t="shared" si="0"/>
        <v>金</v>
      </c>
      <c r="D15" s="22"/>
      <c r="E15" s="22"/>
      <c r="F15" s="45"/>
      <c r="G15" s="24" t="str">
        <f>IF(ISERROR(VLOOKUP(B15,祝日!$B$2:$D$78,3,0)),"",VLOOKUP(B15,祝日!$B$2:$D$78,3,0))</f>
        <v/>
      </c>
    </row>
    <row r="16" spans="2:12" ht="18.75" customHeight="1">
      <c r="B16" s="20">
        <f t="shared" si="1"/>
        <v>45206</v>
      </c>
      <c r="C16" s="21" t="str">
        <f t="shared" si="0"/>
        <v>土</v>
      </c>
      <c r="D16" s="22" t="s">
        <v>13</v>
      </c>
      <c r="E16" s="22"/>
      <c r="F16" s="45"/>
      <c r="G16" s="24" t="str">
        <f>IF(ISERROR(VLOOKUP(B16,祝日!$B$2:$D$78,3,0)),"",VLOOKUP(B16,祝日!$B$2:$D$78,3,0))</f>
        <v/>
      </c>
    </row>
    <row r="17" spans="2:9" ht="18.75" customHeight="1">
      <c r="B17" s="20">
        <f t="shared" si="1"/>
        <v>45207</v>
      </c>
      <c r="C17" s="21" t="str">
        <f t="shared" si="0"/>
        <v>日</v>
      </c>
      <c r="D17" s="22" t="s">
        <v>13</v>
      </c>
      <c r="E17" s="22"/>
      <c r="F17" s="45"/>
      <c r="G17" s="24" t="str">
        <f>IF(ISERROR(VLOOKUP(B17,祝日!$B$2:$D$78,3,0)),"",VLOOKUP(B17,祝日!$B$2:$D$78,3,0))</f>
        <v/>
      </c>
    </row>
    <row r="18" spans="2:9" ht="18.75" customHeight="1">
      <c r="B18" s="20">
        <f t="shared" si="1"/>
        <v>45208</v>
      </c>
      <c r="C18" s="21" t="str">
        <f t="shared" si="0"/>
        <v>月</v>
      </c>
      <c r="D18" s="22"/>
      <c r="E18" s="22"/>
      <c r="F18" s="45"/>
      <c r="G18" s="24" t="str">
        <f>IF(ISERROR(VLOOKUP(B18,祝日!$B$2:$D$78,3,0)),"",VLOOKUP(B18,祝日!$B$2:$D$78,3,0))</f>
        <v/>
      </c>
    </row>
    <row r="19" spans="2:9" ht="18.75" customHeight="1">
      <c r="B19" s="20">
        <f t="shared" si="1"/>
        <v>45209</v>
      </c>
      <c r="C19" s="21" t="str">
        <f t="shared" si="0"/>
        <v>火</v>
      </c>
      <c r="D19" s="22"/>
      <c r="E19" s="22"/>
      <c r="F19" s="45"/>
      <c r="G19" s="24" t="str">
        <f>IF(ISERROR(VLOOKUP(B19,祝日!$B$2:$D$78,3,0)),"",VLOOKUP(B19,祝日!$B$2:$D$78,3,0))</f>
        <v/>
      </c>
    </row>
    <row r="20" spans="2:9" ht="18.75" customHeight="1">
      <c r="B20" s="20">
        <f t="shared" si="1"/>
        <v>45210</v>
      </c>
      <c r="C20" s="21" t="str">
        <f t="shared" si="0"/>
        <v>水</v>
      </c>
      <c r="D20" s="22"/>
      <c r="E20" s="22"/>
      <c r="F20" s="45"/>
      <c r="G20" s="24" t="str">
        <f>IF(ISERROR(VLOOKUP(B20,祝日!$B$2:$D$78,3,0)),"",VLOOKUP(B20,祝日!$B$2:$D$78,3,0))</f>
        <v/>
      </c>
    </row>
    <row r="21" spans="2:9" ht="18.75" customHeight="1">
      <c r="B21" s="20">
        <f t="shared" si="1"/>
        <v>45211</v>
      </c>
      <c r="C21" s="21" t="str">
        <f t="shared" si="0"/>
        <v>木</v>
      </c>
      <c r="D21" s="22"/>
      <c r="E21" s="22"/>
      <c r="F21" s="45"/>
      <c r="G21" s="24" t="str">
        <f>IF(ISERROR(VLOOKUP(B21,祝日!$B$2:$D$78,3,0)),"",VLOOKUP(B21,祝日!$B$2:$D$78,3,0))</f>
        <v/>
      </c>
    </row>
    <row r="22" spans="2:9" ht="18.75" customHeight="1">
      <c r="B22" s="20">
        <f t="shared" si="1"/>
        <v>45212</v>
      </c>
      <c r="C22" s="21" t="str">
        <f t="shared" si="0"/>
        <v>金</v>
      </c>
      <c r="D22" s="22"/>
      <c r="E22" s="22"/>
      <c r="F22" s="45"/>
      <c r="G22" s="24" t="str">
        <f>IF(ISERROR(VLOOKUP(B22,祝日!$B$2:$D$78,3,0)),"",VLOOKUP(B22,祝日!$B$2:$D$78,3,0))</f>
        <v/>
      </c>
    </row>
    <row r="23" spans="2:9" ht="18.75" customHeight="1">
      <c r="B23" s="20">
        <f t="shared" si="1"/>
        <v>45213</v>
      </c>
      <c r="C23" s="21" t="str">
        <f t="shared" si="0"/>
        <v>土</v>
      </c>
      <c r="D23" s="22" t="s">
        <v>13</v>
      </c>
      <c r="E23" s="22"/>
      <c r="F23" s="45"/>
      <c r="G23" s="24" t="str">
        <f>IF(ISERROR(VLOOKUP(B23,祝日!$B$2:$D$78,3,0)),"",VLOOKUP(B23,祝日!$B$2:$D$78,3,0))</f>
        <v/>
      </c>
    </row>
    <row r="24" spans="2:9" ht="18.75" customHeight="1">
      <c r="B24" s="20">
        <f t="shared" si="1"/>
        <v>45214</v>
      </c>
      <c r="C24" s="21" t="str">
        <f t="shared" si="0"/>
        <v>日</v>
      </c>
      <c r="D24" s="22" t="s">
        <v>13</v>
      </c>
      <c r="E24" s="22"/>
      <c r="F24" s="45"/>
      <c r="G24" s="24" t="str">
        <f>IF(ISERROR(VLOOKUP(B24,祝日!$B$2:$D$78,3,0)),"",VLOOKUP(B24,祝日!$B$2:$D$78,3,0))</f>
        <v/>
      </c>
    </row>
    <row r="25" spans="2:9" ht="18.75" customHeight="1">
      <c r="B25" s="20">
        <f t="shared" si="1"/>
        <v>45215</v>
      </c>
      <c r="C25" s="21" t="str">
        <f t="shared" si="0"/>
        <v>月</v>
      </c>
      <c r="D25" s="22"/>
      <c r="E25" s="22"/>
      <c r="F25" s="23"/>
      <c r="G25" s="24" t="str">
        <f>IF(ISERROR(VLOOKUP(B25,祝日!$B$2:$D$78,3,0)),"",VLOOKUP(B25,祝日!$B$2:$D$78,3,0))</f>
        <v/>
      </c>
      <c r="I25" s="43"/>
    </row>
    <row r="26" spans="2:9" ht="18.75" customHeight="1">
      <c r="B26" s="20">
        <f t="shared" si="1"/>
        <v>45216</v>
      </c>
      <c r="C26" s="21" t="str">
        <f t="shared" si="0"/>
        <v>火</v>
      </c>
      <c r="D26" s="22"/>
      <c r="E26" s="22"/>
      <c r="F26" s="45"/>
      <c r="G26" s="24" t="str">
        <f>IF(ISERROR(VLOOKUP(B26,祝日!$B$2:$D$78,3,0)),"",VLOOKUP(B26,祝日!$B$2:$D$78,3,0))</f>
        <v/>
      </c>
    </row>
    <row r="27" spans="2:9" ht="18.75" customHeight="1">
      <c r="B27" s="20">
        <f t="shared" si="1"/>
        <v>45217</v>
      </c>
      <c r="C27" s="21" t="str">
        <f t="shared" si="0"/>
        <v>水</v>
      </c>
      <c r="D27" s="22"/>
      <c r="E27" s="22"/>
      <c r="F27" s="45"/>
      <c r="G27" s="24" t="str">
        <f>IF(ISERROR(VLOOKUP(B27,祝日!$B$2:$D$78,3,0)),"",VLOOKUP(B27,祝日!$B$2:$D$78,3,0))</f>
        <v/>
      </c>
    </row>
    <row r="28" spans="2:9" ht="18.75" customHeight="1">
      <c r="B28" s="20">
        <f t="shared" si="1"/>
        <v>45218</v>
      </c>
      <c r="C28" s="21" t="str">
        <f t="shared" si="0"/>
        <v>木</v>
      </c>
      <c r="D28" s="22"/>
      <c r="E28" s="22"/>
      <c r="F28" s="45"/>
      <c r="G28" s="24" t="str">
        <f>IF(ISERROR(VLOOKUP(B28,祝日!$B$2:$D$78,3,0)),"",VLOOKUP(B28,祝日!$B$2:$D$78,3,0))</f>
        <v/>
      </c>
    </row>
    <row r="29" spans="2:9" ht="18.75" customHeight="1">
      <c r="B29" s="20">
        <f t="shared" si="1"/>
        <v>45219</v>
      </c>
      <c r="C29" s="21" t="str">
        <f t="shared" si="0"/>
        <v>金</v>
      </c>
      <c r="D29" s="22"/>
      <c r="E29" s="22"/>
      <c r="F29" s="45"/>
      <c r="G29" s="24" t="str">
        <f>IF(ISERROR(VLOOKUP(B29,祝日!$B$2:$D$78,3,0)),"",VLOOKUP(B29,祝日!$B$2:$D$78,3,0))</f>
        <v/>
      </c>
    </row>
    <row r="30" spans="2:9" ht="18.75" customHeight="1">
      <c r="B30" s="20">
        <f t="shared" si="1"/>
        <v>45220</v>
      </c>
      <c r="C30" s="21" t="str">
        <f t="shared" si="0"/>
        <v>土</v>
      </c>
      <c r="D30" s="22" t="s">
        <v>13</v>
      </c>
      <c r="E30" s="22"/>
      <c r="F30" s="45"/>
      <c r="G30" s="24" t="str">
        <f>IF(ISERROR(VLOOKUP(B30,祝日!$B$2:$D$78,3,0)),"",VLOOKUP(B30,祝日!$B$2:$D$78,3,0))</f>
        <v/>
      </c>
    </row>
    <row r="31" spans="2:9" ht="18.75" customHeight="1">
      <c r="B31" s="20">
        <f t="shared" si="1"/>
        <v>45221</v>
      </c>
      <c r="C31" s="21" t="str">
        <f t="shared" si="0"/>
        <v>日</v>
      </c>
      <c r="D31" s="22" t="s">
        <v>13</v>
      </c>
      <c r="E31" s="22"/>
      <c r="F31" s="45"/>
      <c r="G31" s="24" t="str">
        <f>IF(ISERROR(VLOOKUP(B31,祝日!$B$2:$D$78,3,0)),"",VLOOKUP(B31,祝日!$B$2:$D$78,3,0))</f>
        <v/>
      </c>
    </row>
    <row r="32" spans="2:9" ht="18.75" customHeight="1">
      <c r="B32" s="20">
        <f t="shared" si="1"/>
        <v>45222</v>
      </c>
      <c r="C32" s="21" t="str">
        <f t="shared" si="0"/>
        <v>月</v>
      </c>
      <c r="D32" s="22"/>
      <c r="E32" s="22"/>
      <c r="F32" s="45"/>
      <c r="G32" s="24" t="str">
        <f>IF(ISERROR(VLOOKUP(B32,祝日!$B$2:$D$78,3,0)),"",VLOOKUP(B32,祝日!$B$2:$D$78,3,0))</f>
        <v/>
      </c>
    </row>
    <row r="33" spans="2:7" ht="18.75" customHeight="1">
      <c r="B33" s="20">
        <f t="shared" si="1"/>
        <v>45223</v>
      </c>
      <c r="C33" s="21" t="str">
        <f t="shared" si="0"/>
        <v>火</v>
      </c>
      <c r="D33" s="22"/>
      <c r="E33" s="22"/>
      <c r="F33" s="45"/>
      <c r="G33" s="24" t="str">
        <f>IF(ISERROR(VLOOKUP(B33,祝日!$B$2:$D$78,3,0)),"",VLOOKUP(B33,祝日!$B$2:$D$78,3,0))</f>
        <v/>
      </c>
    </row>
    <row r="34" spans="2:7" ht="18.75" customHeight="1">
      <c r="B34" s="20">
        <f t="shared" si="1"/>
        <v>45224</v>
      </c>
      <c r="C34" s="21" t="str">
        <f t="shared" si="0"/>
        <v>水</v>
      </c>
      <c r="D34" s="22"/>
      <c r="E34" s="22"/>
      <c r="F34" s="45"/>
      <c r="G34" s="24" t="str">
        <f>IF(ISERROR(VLOOKUP(B34,祝日!$B$2:$D$78,3,0)),"",VLOOKUP(B34,祝日!$B$2:$D$78,3,0))</f>
        <v/>
      </c>
    </row>
    <row r="35" spans="2:7" ht="18.75" customHeight="1">
      <c r="B35" s="20">
        <f t="shared" si="1"/>
        <v>45225</v>
      </c>
      <c r="C35" s="21" t="str">
        <f t="shared" si="0"/>
        <v>木</v>
      </c>
      <c r="D35" s="22"/>
      <c r="E35" s="22"/>
      <c r="F35" s="45"/>
      <c r="G35" s="24" t="str">
        <f>IF(ISERROR(VLOOKUP(B35,祝日!$B$2:$D$78,3,0)),"",VLOOKUP(B35,祝日!$B$2:$D$78,3,0))</f>
        <v/>
      </c>
    </row>
    <row r="36" spans="2:7" ht="18.75" customHeight="1">
      <c r="B36" s="20">
        <f t="shared" si="1"/>
        <v>45226</v>
      </c>
      <c r="C36" s="21" t="str">
        <f t="shared" si="0"/>
        <v>金</v>
      </c>
      <c r="D36" s="22"/>
      <c r="E36" s="22"/>
      <c r="F36" s="45"/>
      <c r="G36" s="24" t="str">
        <f>IF(ISERROR(VLOOKUP(B36,祝日!$B$2:$D$78,3,0)),"",VLOOKUP(B36,祝日!$B$2:$D$78,3,0))</f>
        <v/>
      </c>
    </row>
    <row r="37" spans="2:7" ht="18.75" customHeight="1">
      <c r="B37" s="20">
        <f t="shared" si="1"/>
        <v>45227</v>
      </c>
      <c r="C37" s="21" t="str">
        <f t="shared" si="0"/>
        <v>土</v>
      </c>
      <c r="D37" s="22" t="s">
        <v>13</v>
      </c>
      <c r="E37" s="22"/>
      <c r="F37" s="45"/>
      <c r="G37" s="24" t="str">
        <f>IF(ISERROR(VLOOKUP(B37,祝日!$B$2:$D$78,3,0)),"",VLOOKUP(B37,祝日!$B$2:$D$78,3,0))</f>
        <v/>
      </c>
    </row>
    <row r="38" spans="2:7" ht="18.75" customHeight="1">
      <c r="B38" s="20">
        <f>IF(B37=EOMONTH($B$10,0),"",B37+1)</f>
        <v>45228</v>
      </c>
      <c r="C38" s="21" t="str">
        <f t="shared" si="0"/>
        <v>日</v>
      </c>
      <c r="D38" s="22" t="s">
        <v>13</v>
      </c>
      <c r="E38" s="22"/>
      <c r="F38" s="45"/>
      <c r="G38" s="24" t="str">
        <f>IF(ISERROR(VLOOKUP(B38,祝日!$B$2:$D$78,3,0)),"",VLOOKUP(B38,祝日!$B$2:$D$78,3,0))</f>
        <v/>
      </c>
    </row>
    <row r="39" spans="2:7" ht="18.75" customHeight="1">
      <c r="B39" s="20">
        <f>IF(OR(B38="",B38=EOMONTH($B$10,0)),"",B38+1)</f>
        <v>45229</v>
      </c>
      <c r="C39" s="21" t="str">
        <f t="shared" si="0"/>
        <v>月</v>
      </c>
      <c r="D39" s="22"/>
      <c r="E39" s="22"/>
      <c r="F39" s="45"/>
      <c r="G39" s="24" t="str">
        <f>IF(ISERROR(VLOOKUP(B39,祝日!$B$2:$D$78,3,0)),"",VLOOKUP(B39,祝日!$B$2:$D$78,3,0))</f>
        <v/>
      </c>
    </row>
    <row r="40" spans="2:7" ht="18.75" customHeight="1">
      <c r="B40" s="26">
        <f>IF(OR(B39="",B39=EOMONTH($B$10,0)),"",B39+1)</f>
        <v>45230</v>
      </c>
      <c r="C40" s="27" t="str">
        <f t="shared" si="0"/>
        <v>火</v>
      </c>
      <c r="D40" s="28"/>
      <c r="E40" s="28"/>
      <c r="F40" s="45"/>
      <c r="G40" s="30"/>
    </row>
    <row r="41" spans="2:7" ht="18" customHeight="1">
      <c r="B41" s="31" t="s">
        <v>27</v>
      </c>
      <c r="C41" s="32"/>
      <c r="D41" s="33">
        <f>COUNTIF(D10:D40,"休")</f>
        <v>9</v>
      </c>
      <c r="E41" s="33">
        <f>COUNTIF(E10:E40,"休")+COUNTIF(E10:E40,"雨休")</f>
        <v>0</v>
      </c>
      <c r="F41" s="34"/>
    </row>
    <row r="42" spans="2:7">
      <c r="B42" s="32" t="s">
        <v>28</v>
      </c>
      <c r="C42" s="32"/>
      <c r="D42" s="33">
        <f>DAY(EOMONTH(L6,0))-COUNTIF(D10:D40,"ー")-COUNTIF(D10:D40,"夏休")-COUNTIF(D10:D40,"年末年始休")-COUNTIF(D10:D40,"工場製作")-COUNTIF(D10:D40,"その他休")</f>
        <v>31</v>
      </c>
      <c r="E42" s="33">
        <f>DAY(EOMONTH(L6,0))-COUNTIF(E10:E40,"ー")-COUNTIF(E10:E40,"夏休")-COUNTIF(E10:E40,"年末年始休")-COUNTIF(E10:E40,"工場製作")-COUNTIF(E10:E40,"その他休")</f>
        <v>31</v>
      </c>
    </row>
    <row r="43" spans="2:7">
      <c r="B43" t="s">
        <v>29</v>
      </c>
      <c r="D43" s="35">
        <f>D41/D42</f>
        <v>0.29032258064516131</v>
      </c>
      <c r="E43" s="35">
        <f>E41/E42</f>
        <v>0</v>
      </c>
      <c r="F43" t="s">
        <v>30</v>
      </c>
    </row>
    <row r="44" spans="2:7">
      <c r="F44" t="s">
        <v>31</v>
      </c>
    </row>
  </sheetData>
  <phoneticPr fontId="10"/>
  <conditionalFormatting sqref="B10:F40">
    <cfRule type="expression" dxfId="8" priority="1">
      <formula>$G10&lt;&gt;""</formula>
    </cfRule>
    <cfRule type="expression" dxfId="7" priority="2">
      <formula>$C10="日"</formula>
    </cfRule>
    <cfRule type="expression" dxfId="6" priority="3">
      <formula>$C10="土"</formula>
    </cfRule>
  </conditionalFormatting>
  <dataValidations count="1">
    <dataValidation type="list" allowBlank="1" showInputMessage="1" showErrorMessage="1" sqref="D10:E40" xr:uid="{E62C1A6D-DF92-4CB0-AD45-04DD7A1D0A79}">
      <formula1>$K$5:$K$12</formula1>
    </dataValidation>
  </dataValidations>
  <pageMargins left="0.39370078740157499" right="0.39370078740157499" top="0.57999999999999996" bottom="0.25" header="0.31496062992126" footer="0.13"/>
  <pageSetup paperSize="9" scale="97" orientation="portrait" r:id="rId1"/>
  <headerFooter>
    <oddHeader>&amp;R&amp;"ＭＳ 明朝,標準"&amp;12別紙３</oddHeader>
  </headerFooter>
  <colBreaks count="1" manualBreakCount="1">
    <brk id="6" max="42"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B7C3B-6F81-4F13-8F69-2CD18D149B9B}">
  <sheetPr>
    <tabColor rgb="FFFF0000"/>
  </sheetPr>
  <dimension ref="B1:L44"/>
  <sheetViews>
    <sheetView zoomScale="90" zoomScaleNormal="90" workbookViewId="0">
      <selection activeCell="M30" sqref="M30"/>
    </sheetView>
  </sheetViews>
  <sheetFormatPr defaultColWidth="9" defaultRowHeight="18"/>
  <cols>
    <col min="1" max="1" width="5.58203125" customWidth="1"/>
    <col min="2" max="2" width="14.33203125" customWidth="1"/>
    <col min="3" max="3" width="6.83203125" customWidth="1"/>
    <col min="4" max="4" width="15.5" customWidth="1"/>
    <col min="5" max="5" width="15.58203125" customWidth="1"/>
    <col min="6" max="6" width="30.58203125" customWidth="1"/>
    <col min="7" max="7" width="11" customWidth="1"/>
    <col min="8" max="8" width="6.5" customWidth="1"/>
    <col min="9" max="9" width="9.33203125" customWidth="1"/>
    <col min="10" max="10" width="10.25" customWidth="1"/>
    <col min="11" max="11" width="9" customWidth="1"/>
    <col min="12" max="12" width="10.75" customWidth="1"/>
    <col min="15" max="15" width="9.33203125" customWidth="1"/>
  </cols>
  <sheetData>
    <row r="1" spans="2:12">
      <c r="C1" s="11" t="s">
        <v>0</v>
      </c>
      <c r="D1" s="11"/>
      <c r="E1" s="12"/>
      <c r="F1" s="12"/>
    </row>
    <row r="2" spans="2:12">
      <c r="C2" s="11" t="s">
        <v>1</v>
      </c>
      <c r="D2" s="11"/>
      <c r="E2" s="12"/>
      <c r="F2" s="12"/>
    </row>
    <row r="3" spans="2:12">
      <c r="C3" s="11" t="s">
        <v>2</v>
      </c>
      <c r="D3" s="11"/>
      <c r="E3" s="12"/>
      <c r="F3" s="12"/>
    </row>
    <row r="4" spans="2:12">
      <c r="B4" s="13" t="s">
        <v>3</v>
      </c>
      <c r="I4" t="s">
        <v>4</v>
      </c>
      <c r="K4" s="38" t="s">
        <v>5</v>
      </c>
    </row>
    <row r="5" spans="2:12" ht="11.25" customHeight="1" thickBot="1">
      <c r="K5" s="44"/>
    </row>
    <row r="6" spans="2:12" ht="18.5" thickTop="1">
      <c r="B6" t="s">
        <v>6</v>
      </c>
      <c r="C6" s="46" t="s">
        <v>66</v>
      </c>
      <c r="F6" s="47"/>
      <c r="I6" s="36" t="s">
        <v>8</v>
      </c>
      <c r="J6" s="37">
        <v>2023</v>
      </c>
      <c r="K6" s="38" t="s">
        <v>9</v>
      </c>
      <c r="L6" s="39">
        <f>DATE(J6,J7,1)</f>
        <v>45231</v>
      </c>
    </row>
    <row r="7" spans="2:12" ht="18.5" thickBot="1">
      <c r="B7" t="s">
        <v>10</v>
      </c>
      <c r="C7" s="46" t="s">
        <v>70</v>
      </c>
      <c r="I7" s="40" t="s">
        <v>12</v>
      </c>
      <c r="J7" s="41">
        <v>11</v>
      </c>
      <c r="K7" s="38" t="s">
        <v>13</v>
      </c>
    </row>
    <row r="8" spans="2:12" ht="19.5" customHeight="1" thickTop="1">
      <c r="B8" t="s">
        <v>14</v>
      </c>
      <c r="C8" s="46" t="s">
        <v>71</v>
      </c>
      <c r="K8" s="38" t="s">
        <v>16</v>
      </c>
    </row>
    <row r="9" spans="2:12" ht="36">
      <c r="B9" s="14" t="s">
        <v>17</v>
      </c>
      <c r="C9" s="15" t="s">
        <v>18</v>
      </c>
      <c r="D9" s="16" t="s">
        <v>19</v>
      </c>
      <c r="E9" s="16" t="s">
        <v>20</v>
      </c>
      <c r="F9" s="17" t="s">
        <v>21</v>
      </c>
      <c r="G9" s="18" t="s">
        <v>22</v>
      </c>
      <c r="H9" s="19"/>
      <c r="J9" s="42"/>
      <c r="K9" s="38" t="s">
        <v>23</v>
      </c>
    </row>
    <row r="10" spans="2:12" ht="18" customHeight="1">
      <c r="B10" s="20">
        <f>DATE(J6,J7,1)</f>
        <v>45231</v>
      </c>
      <c r="C10" s="21" t="str">
        <f>TEXT(B10,"aaa")</f>
        <v>水</v>
      </c>
      <c r="D10" s="22"/>
      <c r="E10" s="22"/>
      <c r="F10" s="45" t="s">
        <v>68</v>
      </c>
      <c r="G10" s="24" t="str">
        <f>IF(ISERROR(VLOOKUP(B10,祝日!$B$2:$D$78,3,0)),"",VLOOKUP(B10,祝日!$B$2:$D$78,3,0))</f>
        <v/>
      </c>
      <c r="K10" s="38" t="s">
        <v>24</v>
      </c>
    </row>
    <row r="11" spans="2:12" ht="18.75" customHeight="1">
      <c r="B11" s="20">
        <f>B10+1</f>
        <v>45232</v>
      </c>
      <c r="C11" s="21" t="str">
        <f t="shared" ref="C11:C40" si="0">TEXT(B11,"aaa")</f>
        <v>木</v>
      </c>
      <c r="D11" s="22"/>
      <c r="E11" s="22"/>
      <c r="F11" s="45"/>
      <c r="G11" s="24" t="str">
        <f>IF(ISERROR(VLOOKUP(B11,祝日!$B$2:$D$78,3,0)),"",VLOOKUP(B11,祝日!$B$2:$D$78,3,0))</f>
        <v/>
      </c>
      <c r="I11" s="19"/>
      <c r="K11" s="38" t="s">
        <v>25</v>
      </c>
    </row>
    <row r="12" spans="2:12" ht="18.75" customHeight="1">
      <c r="B12" s="20">
        <f t="shared" ref="B12:B37" si="1">B11+1</f>
        <v>45233</v>
      </c>
      <c r="C12" s="21" t="str">
        <f t="shared" si="0"/>
        <v>金</v>
      </c>
      <c r="D12" s="22"/>
      <c r="E12" s="22"/>
      <c r="F12" s="45"/>
      <c r="G12" s="24" t="str">
        <f>IF(ISERROR(VLOOKUP(B12,祝日!$B$2:$D$78,3,0)),"",VLOOKUP(B12,祝日!$B$2:$D$78,3,0))</f>
        <v/>
      </c>
      <c r="K12" s="38" t="s">
        <v>26</v>
      </c>
    </row>
    <row r="13" spans="2:12" ht="18.75" customHeight="1">
      <c r="B13" s="20">
        <f t="shared" si="1"/>
        <v>45234</v>
      </c>
      <c r="C13" s="21" t="str">
        <f t="shared" si="0"/>
        <v>土</v>
      </c>
      <c r="D13" s="22" t="s">
        <v>13</v>
      </c>
      <c r="E13" s="22"/>
      <c r="F13" s="45"/>
      <c r="G13" s="24" t="str">
        <f>IF(ISERROR(VLOOKUP(B13,祝日!$B$2:$D$78,3,0)),"",VLOOKUP(B13,祝日!$B$2:$D$78,3,0))</f>
        <v/>
      </c>
    </row>
    <row r="14" spans="2:12" ht="18.75" customHeight="1">
      <c r="B14" s="20">
        <f t="shared" si="1"/>
        <v>45235</v>
      </c>
      <c r="C14" s="21" t="str">
        <f t="shared" si="0"/>
        <v>日</v>
      </c>
      <c r="D14" s="22" t="s">
        <v>13</v>
      </c>
      <c r="E14" s="22"/>
      <c r="F14" s="45"/>
      <c r="G14" s="24" t="str">
        <f>IF(ISERROR(VLOOKUP(B14,祝日!$B$2:$D$78,3,0)),"",VLOOKUP(B14,祝日!$B$2:$D$78,3,0))</f>
        <v/>
      </c>
    </row>
    <row r="15" spans="2:12" ht="18.75" customHeight="1">
      <c r="B15" s="20">
        <f t="shared" si="1"/>
        <v>45236</v>
      </c>
      <c r="C15" s="21" t="str">
        <f t="shared" si="0"/>
        <v>月</v>
      </c>
      <c r="D15" s="22"/>
      <c r="E15" s="22"/>
      <c r="F15" s="45"/>
      <c r="G15" s="24" t="str">
        <f>IF(ISERROR(VLOOKUP(B15,祝日!$B$2:$D$78,3,0)),"",VLOOKUP(B15,祝日!$B$2:$D$78,3,0))</f>
        <v/>
      </c>
    </row>
    <row r="16" spans="2:12" ht="18.75" customHeight="1">
      <c r="B16" s="20">
        <f t="shared" si="1"/>
        <v>45237</v>
      </c>
      <c r="C16" s="21" t="str">
        <f t="shared" si="0"/>
        <v>火</v>
      </c>
      <c r="D16" s="22"/>
      <c r="E16" s="22"/>
      <c r="F16" s="45"/>
      <c r="G16" s="24" t="str">
        <f>IF(ISERROR(VLOOKUP(B16,祝日!$B$2:$D$78,3,0)),"",VLOOKUP(B16,祝日!$B$2:$D$78,3,0))</f>
        <v/>
      </c>
    </row>
    <row r="17" spans="2:9" ht="18.75" customHeight="1">
      <c r="B17" s="20">
        <f t="shared" si="1"/>
        <v>45238</v>
      </c>
      <c r="C17" s="21" t="str">
        <f t="shared" si="0"/>
        <v>水</v>
      </c>
      <c r="D17" s="22"/>
      <c r="E17" s="22"/>
      <c r="F17" s="45"/>
      <c r="G17" s="24" t="str">
        <f>IF(ISERROR(VLOOKUP(B17,祝日!$B$2:$D$78,3,0)),"",VLOOKUP(B17,祝日!$B$2:$D$78,3,0))</f>
        <v/>
      </c>
    </row>
    <row r="18" spans="2:9" ht="18.75" customHeight="1">
      <c r="B18" s="20">
        <f t="shared" si="1"/>
        <v>45239</v>
      </c>
      <c r="C18" s="21" t="str">
        <f t="shared" si="0"/>
        <v>木</v>
      </c>
      <c r="D18" s="22"/>
      <c r="E18" s="22"/>
      <c r="F18" s="45"/>
      <c r="G18" s="24" t="str">
        <f>IF(ISERROR(VLOOKUP(B18,祝日!$B$2:$D$78,3,0)),"",VLOOKUP(B18,祝日!$B$2:$D$78,3,0))</f>
        <v/>
      </c>
    </row>
    <row r="19" spans="2:9" ht="18.75" customHeight="1">
      <c r="B19" s="20">
        <f t="shared" si="1"/>
        <v>45240</v>
      </c>
      <c r="C19" s="21" t="str">
        <f t="shared" si="0"/>
        <v>金</v>
      </c>
      <c r="D19" s="22"/>
      <c r="E19" s="22"/>
      <c r="F19" s="45"/>
      <c r="G19" s="24" t="str">
        <f>IF(ISERROR(VLOOKUP(B19,祝日!$B$2:$D$78,3,0)),"",VLOOKUP(B19,祝日!$B$2:$D$78,3,0))</f>
        <v/>
      </c>
    </row>
    <row r="20" spans="2:9" ht="18.75" customHeight="1">
      <c r="B20" s="20">
        <f t="shared" si="1"/>
        <v>45241</v>
      </c>
      <c r="C20" s="21" t="str">
        <f t="shared" si="0"/>
        <v>土</v>
      </c>
      <c r="D20" s="22" t="s">
        <v>13</v>
      </c>
      <c r="E20" s="22"/>
      <c r="F20" s="45"/>
      <c r="G20" s="24" t="str">
        <f>IF(ISERROR(VLOOKUP(B20,祝日!$B$2:$D$78,3,0)),"",VLOOKUP(B20,祝日!$B$2:$D$78,3,0))</f>
        <v/>
      </c>
    </row>
    <row r="21" spans="2:9" ht="18.75" customHeight="1">
      <c r="B21" s="20">
        <f t="shared" si="1"/>
        <v>45242</v>
      </c>
      <c r="C21" s="21" t="str">
        <f t="shared" si="0"/>
        <v>日</v>
      </c>
      <c r="D21" s="22" t="s">
        <v>13</v>
      </c>
      <c r="E21" s="22"/>
      <c r="F21" s="45"/>
      <c r="G21" s="24" t="str">
        <f>IF(ISERROR(VLOOKUP(B21,祝日!$B$2:$D$78,3,0)),"",VLOOKUP(B21,祝日!$B$2:$D$78,3,0))</f>
        <v/>
      </c>
    </row>
    <row r="22" spans="2:9" ht="18.75" customHeight="1">
      <c r="B22" s="20">
        <f t="shared" si="1"/>
        <v>45243</v>
      </c>
      <c r="C22" s="21" t="str">
        <f t="shared" si="0"/>
        <v>月</v>
      </c>
      <c r="D22" s="22"/>
      <c r="E22" s="22"/>
      <c r="F22" s="45"/>
      <c r="G22" s="24" t="str">
        <f>IF(ISERROR(VLOOKUP(B22,祝日!$B$2:$D$78,3,0)),"",VLOOKUP(B22,祝日!$B$2:$D$78,3,0))</f>
        <v/>
      </c>
    </row>
    <row r="23" spans="2:9" ht="18.75" customHeight="1">
      <c r="B23" s="20">
        <f t="shared" si="1"/>
        <v>45244</v>
      </c>
      <c r="C23" s="21" t="str">
        <f t="shared" si="0"/>
        <v>火</v>
      </c>
      <c r="D23" s="22"/>
      <c r="E23" s="22"/>
      <c r="F23" s="45"/>
      <c r="G23" s="24" t="str">
        <f>IF(ISERROR(VLOOKUP(B23,祝日!$B$2:$D$78,3,0)),"",VLOOKUP(B23,祝日!$B$2:$D$78,3,0))</f>
        <v/>
      </c>
    </row>
    <row r="24" spans="2:9" ht="18.75" customHeight="1">
      <c r="B24" s="20">
        <f t="shared" si="1"/>
        <v>45245</v>
      </c>
      <c r="C24" s="21" t="str">
        <f t="shared" si="0"/>
        <v>水</v>
      </c>
      <c r="D24" s="22"/>
      <c r="E24" s="22"/>
      <c r="F24" s="45"/>
      <c r="G24" s="24" t="str">
        <f>IF(ISERROR(VLOOKUP(B24,祝日!$B$2:$D$78,3,0)),"",VLOOKUP(B24,祝日!$B$2:$D$78,3,0))</f>
        <v/>
      </c>
    </row>
    <row r="25" spans="2:9" ht="18.75" customHeight="1">
      <c r="B25" s="20">
        <f t="shared" si="1"/>
        <v>45246</v>
      </c>
      <c r="C25" s="21" t="str">
        <f t="shared" si="0"/>
        <v>木</v>
      </c>
      <c r="D25" s="22"/>
      <c r="E25" s="22"/>
      <c r="F25" s="23"/>
      <c r="G25" s="24" t="str">
        <f>IF(ISERROR(VLOOKUP(B25,祝日!$B$2:$D$78,3,0)),"",VLOOKUP(B25,祝日!$B$2:$D$78,3,0))</f>
        <v/>
      </c>
      <c r="I25" s="43"/>
    </row>
    <row r="26" spans="2:9" ht="18.75" customHeight="1">
      <c r="B26" s="20">
        <f t="shared" si="1"/>
        <v>45247</v>
      </c>
      <c r="C26" s="21" t="str">
        <f t="shared" si="0"/>
        <v>金</v>
      </c>
      <c r="D26" s="22"/>
      <c r="E26" s="22"/>
      <c r="F26" s="45" t="s">
        <v>69</v>
      </c>
      <c r="G26" s="24" t="str">
        <f>IF(ISERROR(VLOOKUP(B26,祝日!$B$2:$D$78,3,0)),"",VLOOKUP(B26,祝日!$B$2:$D$78,3,0))</f>
        <v/>
      </c>
    </row>
    <row r="27" spans="2:9" ht="18.75" customHeight="1">
      <c r="B27" s="20">
        <f t="shared" si="1"/>
        <v>45248</v>
      </c>
      <c r="C27" s="21" t="str">
        <f t="shared" si="0"/>
        <v>土</v>
      </c>
      <c r="D27" s="22" t="s">
        <v>9</v>
      </c>
      <c r="E27" s="22"/>
      <c r="F27" s="45"/>
      <c r="G27" s="24" t="str">
        <f>IF(ISERROR(VLOOKUP(B27,祝日!$B$2:$D$78,3,0)),"",VLOOKUP(B27,祝日!$B$2:$D$78,3,0))</f>
        <v/>
      </c>
    </row>
    <row r="28" spans="2:9" ht="18.75" customHeight="1">
      <c r="B28" s="20">
        <f t="shared" si="1"/>
        <v>45249</v>
      </c>
      <c r="C28" s="21" t="str">
        <f t="shared" si="0"/>
        <v>日</v>
      </c>
      <c r="D28" s="22" t="s">
        <v>9</v>
      </c>
      <c r="E28" s="22"/>
      <c r="F28" s="45"/>
      <c r="G28" s="24" t="str">
        <f>IF(ISERROR(VLOOKUP(B28,祝日!$B$2:$D$78,3,0)),"",VLOOKUP(B28,祝日!$B$2:$D$78,3,0))</f>
        <v/>
      </c>
    </row>
    <row r="29" spans="2:9" ht="18.75" customHeight="1">
      <c r="B29" s="20">
        <f t="shared" si="1"/>
        <v>45250</v>
      </c>
      <c r="C29" s="21" t="str">
        <f t="shared" si="0"/>
        <v>月</v>
      </c>
      <c r="D29" s="22" t="s">
        <v>9</v>
      </c>
      <c r="E29" s="22"/>
      <c r="F29" s="45"/>
      <c r="G29" s="24" t="str">
        <f>IF(ISERROR(VLOOKUP(B29,祝日!$B$2:$D$78,3,0)),"",VLOOKUP(B29,祝日!$B$2:$D$78,3,0))</f>
        <v/>
      </c>
    </row>
    <row r="30" spans="2:9" ht="18.75" customHeight="1">
      <c r="B30" s="20">
        <f t="shared" si="1"/>
        <v>45251</v>
      </c>
      <c r="C30" s="21" t="str">
        <f t="shared" si="0"/>
        <v>火</v>
      </c>
      <c r="D30" s="22" t="s">
        <v>9</v>
      </c>
      <c r="E30" s="22"/>
      <c r="F30" s="45"/>
      <c r="G30" s="24" t="str">
        <f>IF(ISERROR(VLOOKUP(B30,祝日!$B$2:$D$78,3,0)),"",VLOOKUP(B30,祝日!$B$2:$D$78,3,0))</f>
        <v/>
      </c>
    </row>
    <row r="31" spans="2:9" ht="18.75" customHeight="1">
      <c r="B31" s="20">
        <f t="shared" si="1"/>
        <v>45252</v>
      </c>
      <c r="C31" s="21" t="str">
        <f t="shared" si="0"/>
        <v>水</v>
      </c>
      <c r="D31" s="22" t="s">
        <v>9</v>
      </c>
      <c r="E31" s="22"/>
      <c r="F31" s="45"/>
      <c r="G31" s="24" t="str">
        <f>IF(ISERROR(VLOOKUP(B31,祝日!$B$2:$D$78,3,0)),"",VLOOKUP(B31,祝日!$B$2:$D$78,3,0))</f>
        <v/>
      </c>
    </row>
    <row r="32" spans="2:9" ht="18.75" customHeight="1">
      <c r="B32" s="20">
        <f t="shared" si="1"/>
        <v>45253</v>
      </c>
      <c r="C32" s="21" t="str">
        <f t="shared" si="0"/>
        <v>木</v>
      </c>
      <c r="D32" s="22" t="s">
        <v>9</v>
      </c>
      <c r="E32" s="22"/>
      <c r="F32" s="45"/>
      <c r="G32" s="24" t="str">
        <f>IF(ISERROR(VLOOKUP(B32,祝日!$B$2:$D$78,3,0)),"",VLOOKUP(B32,祝日!$B$2:$D$78,3,0))</f>
        <v/>
      </c>
    </row>
    <row r="33" spans="2:7" ht="18.75" customHeight="1">
      <c r="B33" s="20">
        <f t="shared" si="1"/>
        <v>45254</v>
      </c>
      <c r="C33" s="21" t="str">
        <f t="shared" si="0"/>
        <v>金</v>
      </c>
      <c r="D33" s="22" t="s">
        <v>9</v>
      </c>
      <c r="E33" s="22"/>
      <c r="F33" s="45"/>
      <c r="G33" s="24" t="str">
        <f>IF(ISERROR(VLOOKUP(B33,祝日!$B$2:$D$78,3,0)),"",VLOOKUP(B33,祝日!$B$2:$D$78,3,0))</f>
        <v/>
      </c>
    </row>
    <row r="34" spans="2:7" ht="18.75" customHeight="1">
      <c r="B34" s="20">
        <f t="shared" si="1"/>
        <v>45255</v>
      </c>
      <c r="C34" s="21" t="str">
        <f t="shared" si="0"/>
        <v>土</v>
      </c>
      <c r="D34" s="22" t="s">
        <v>9</v>
      </c>
      <c r="E34" s="22"/>
      <c r="F34" s="45"/>
      <c r="G34" s="24" t="str">
        <f>IF(ISERROR(VLOOKUP(B34,祝日!$B$2:$D$78,3,0)),"",VLOOKUP(B34,祝日!$B$2:$D$78,3,0))</f>
        <v/>
      </c>
    </row>
    <row r="35" spans="2:7" ht="18.75" customHeight="1">
      <c r="B35" s="20">
        <f t="shared" si="1"/>
        <v>45256</v>
      </c>
      <c r="C35" s="21" t="str">
        <f t="shared" si="0"/>
        <v>日</v>
      </c>
      <c r="D35" s="22" t="s">
        <v>9</v>
      </c>
      <c r="E35" s="22"/>
      <c r="F35" s="45"/>
      <c r="G35" s="24" t="str">
        <f>IF(ISERROR(VLOOKUP(B35,祝日!$B$2:$D$78,3,0)),"",VLOOKUP(B35,祝日!$B$2:$D$78,3,0))</f>
        <v/>
      </c>
    </row>
    <row r="36" spans="2:7" ht="18.75" customHeight="1">
      <c r="B36" s="20">
        <f t="shared" si="1"/>
        <v>45257</v>
      </c>
      <c r="C36" s="21" t="str">
        <f t="shared" si="0"/>
        <v>月</v>
      </c>
      <c r="D36" s="22" t="s">
        <v>9</v>
      </c>
      <c r="E36" s="22"/>
      <c r="F36" s="45"/>
      <c r="G36" s="24" t="str">
        <f>IF(ISERROR(VLOOKUP(B36,祝日!$B$2:$D$78,3,0)),"",VLOOKUP(B36,祝日!$B$2:$D$78,3,0))</f>
        <v/>
      </c>
    </row>
    <row r="37" spans="2:7" ht="18.75" customHeight="1">
      <c r="B37" s="20">
        <f t="shared" si="1"/>
        <v>45258</v>
      </c>
      <c r="C37" s="21" t="str">
        <f t="shared" si="0"/>
        <v>火</v>
      </c>
      <c r="D37" s="22" t="s">
        <v>9</v>
      </c>
      <c r="E37" s="22"/>
      <c r="F37" s="45"/>
      <c r="G37" s="24" t="str">
        <f>IF(ISERROR(VLOOKUP(B37,祝日!$B$2:$D$78,3,0)),"",VLOOKUP(B37,祝日!$B$2:$D$78,3,0))</f>
        <v/>
      </c>
    </row>
    <row r="38" spans="2:7" ht="18.75" customHeight="1">
      <c r="B38" s="20">
        <f>IF(B37=EOMONTH($B$10,0),"",B37+1)</f>
        <v>45259</v>
      </c>
      <c r="C38" s="21" t="str">
        <f t="shared" si="0"/>
        <v>水</v>
      </c>
      <c r="D38" s="22" t="s">
        <v>9</v>
      </c>
      <c r="E38" s="22"/>
      <c r="F38" s="45"/>
      <c r="G38" s="24" t="str">
        <f>IF(ISERROR(VLOOKUP(B38,祝日!$B$2:$D$78,3,0)),"",VLOOKUP(B38,祝日!$B$2:$D$78,3,0))</f>
        <v/>
      </c>
    </row>
    <row r="39" spans="2:7" ht="18.75" customHeight="1">
      <c r="B39" s="20">
        <f>IF(OR(B38="",B38=EOMONTH($B$10,0)),"",B38+1)</f>
        <v>45260</v>
      </c>
      <c r="C39" s="21" t="str">
        <f t="shared" si="0"/>
        <v>木</v>
      </c>
      <c r="D39" s="22" t="s">
        <v>9</v>
      </c>
      <c r="E39" s="22"/>
      <c r="F39" s="45"/>
      <c r="G39" s="24" t="str">
        <f>IF(ISERROR(VLOOKUP(B39,祝日!$B$2:$D$78,3,0)),"",VLOOKUP(B39,祝日!$B$2:$D$78,3,0))</f>
        <v/>
      </c>
    </row>
    <row r="40" spans="2:7" ht="18.75" customHeight="1">
      <c r="B40" s="26" t="str">
        <f>IF(OR(B39="",B39=EOMONTH($B$10,0)),"",B39+1)</f>
        <v/>
      </c>
      <c r="C40" s="27" t="str">
        <f t="shared" si="0"/>
        <v/>
      </c>
      <c r="D40" s="28"/>
      <c r="E40" s="28"/>
      <c r="F40" s="45"/>
      <c r="G40" s="30"/>
    </row>
    <row r="41" spans="2:7" ht="18" customHeight="1">
      <c r="B41" s="31" t="s">
        <v>27</v>
      </c>
      <c r="C41" s="32"/>
      <c r="D41" s="33">
        <f>COUNTIF(D10:D40,"休")</f>
        <v>4</v>
      </c>
      <c r="E41" s="33">
        <f>COUNTIF(E10:E40,"休")+COUNTIF(E10:E40,"雨休")</f>
        <v>0</v>
      </c>
      <c r="F41" s="34"/>
    </row>
    <row r="42" spans="2:7">
      <c r="B42" s="32" t="s">
        <v>28</v>
      </c>
      <c r="C42" s="32"/>
      <c r="D42" s="33">
        <f>DAY(EOMONTH(L6,0))-COUNTIF(D10:D40,"ー")-COUNTIF(D10:D40,"夏休")-COUNTIF(D10:D40,"年末年始休")-COUNTIF(D10:D40,"工場製作")-COUNTIF(D10:D40,"その他休")</f>
        <v>17</v>
      </c>
      <c r="E42" s="33">
        <f>DAY(EOMONTH(L6,0))-COUNTIF(E10:E40,"ー")-COUNTIF(E10:E40,"夏休")-COUNTIF(E10:E40,"年末年始休")-COUNTIF(E10:E40,"工場製作")-COUNTIF(E10:E40,"その他休")</f>
        <v>30</v>
      </c>
    </row>
    <row r="43" spans="2:7">
      <c r="B43" t="s">
        <v>29</v>
      </c>
      <c r="D43" s="35">
        <f>D41/D42</f>
        <v>0.23529411764705882</v>
      </c>
      <c r="E43" s="35">
        <f>E41/E42</f>
        <v>0</v>
      </c>
      <c r="F43" t="s">
        <v>30</v>
      </c>
    </row>
    <row r="44" spans="2:7">
      <c r="F44" t="s">
        <v>31</v>
      </c>
    </row>
  </sheetData>
  <phoneticPr fontId="10"/>
  <conditionalFormatting sqref="B10:F40">
    <cfRule type="expression" dxfId="5" priority="1">
      <formula>$G10&lt;&gt;""</formula>
    </cfRule>
    <cfRule type="expression" dxfId="4" priority="2">
      <formula>$C10="日"</formula>
    </cfRule>
    <cfRule type="expression" dxfId="3" priority="3">
      <formula>$C10="土"</formula>
    </cfRule>
  </conditionalFormatting>
  <dataValidations count="1">
    <dataValidation type="list" allowBlank="1" showInputMessage="1" showErrorMessage="1" sqref="D10:E40" xr:uid="{653E0D0B-EA68-4346-A252-4C9E7CB4D900}">
      <formula1>$K$5:$K$12</formula1>
    </dataValidation>
  </dataValidations>
  <pageMargins left="0.39370078740157499" right="0.39370078740157499" top="0.57999999999999996" bottom="0.25" header="0.31496062992126" footer="0.13"/>
  <pageSetup paperSize="9" scale="97" orientation="portrait" r:id="rId1"/>
  <headerFooter>
    <oddHeader>&amp;R&amp;"ＭＳ 明朝,標準"&amp;12別紙３</oddHeader>
  </headerFooter>
  <colBreaks count="1" manualBreakCount="1">
    <brk id="6" max="4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L44"/>
  <sheetViews>
    <sheetView tabSelected="1" zoomScale="90" zoomScaleNormal="90" workbookViewId="0">
      <selection activeCell="E10" sqref="E10"/>
    </sheetView>
  </sheetViews>
  <sheetFormatPr defaultColWidth="9" defaultRowHeight="18"/>
  <cols>
    <col min="1" max="1" width="5.58203125" customWidth="1"/>
    <col min="2" max="2" width="14.33203125" customWidth="1"/>
    <col min="3" max="3" width="6.83203125" customWidth="1"/>
    <col min="4" max="4" width="15.5" customWidth="1"/>
    <col min="5" max="5" width="15.58203125" customWidth="1"/>
    <col min="6" max="6" width="30.58203125" customWidth="1"/>
    <col min="7" max="7" width="11" customWidth="1"/>
    <col min="8" max="8" width="6.5" customWidth="1"/>
    <col min="9" max="9" width="9.33203125" customWidth="1"/>
    <col min="10" max="10" width="10.25" customWidth="1"/>
    <col min="11" max="11" width="9" customWidth="1"/>
    <col min="12" max="12" width="10.75" customWidth="1"/>
    <col min="15" max="15" width="9.33203125" customWidth="1"/>
  </cols>
  <sheetData>
    <row r="1" spans="2:12">
      <c r="C1" s="11" t="s">
        <v>0</v>
      </c>
      <c r="D1" s="11"/>
      <c r="E1" s="12"/>
      <c r="F1" s="12"/>
    </row>
    <row r="2" spans="2:12">
      <c r="C2" s="11" t="s">
        <v>1</v>
      </c>
      <c r="D2" s="11"/>
      <c r="E2" s="12"/>
      <c r="F2" s="12"/>
    </row>
    <row r="3" spans="2:12">
      <c r="C3" s="11" t="s">
        <v>2</v>
      </c>
      <c r="D3" s="11"/>
      <c r="E3" s="12"/>
      <c r="F3" s="12"/>
    </row>
    <row r="4" spans="2:12">
      <c r="B4" s="13" t="s">
        <v>3</v>
      </c>
      <c r="I4" t="s">
        <v>4</v>
      </c>
      <c r="K4" s="38" t="s">
        <v>5</v>
      </c>
    </row>
    <row r="5" spans="2:12" ht="11.25" customHeight="1">
      <c r="K5" s="44"/>
    </row>
    <row r="6" spans="2:12">
      <c r="I6" s="36" t="s">
        <v>8</v>
      </c>
      <c r="J6" s="37">
        <v>2020</v>
      </c>
      <c r="K6" s="38" t="s">
        <v>9</v>
      </c>
      <c r="L6" s="39">
        <f>DATE(J6,J7,1)</f>
        <v>44013</v>
      </c>
    </row>
    <row r="7" spans="2:12">
      <c r="B7" t="s">
        <v>10</v>
      </c>
      <c r="C7" t="s">
        <v>11</v>
      </c>
      <c r="I7" s="40" t="s">
        <v>12</v>
      </c>
      <c r="J7" s="41">
        <v>7</v>
      </c>
      <c r="K7" s="38" t="s">
        <v>13</v>
      </c>
    </row>
    <row r="8" spans="2:12" ht="19.5" customHeight="1">
      <c r="B8" t="s">
        <v>14</v>
      </c>
      <c r="C8" t="s">
        <v>15</v>
      </c>
      <c r="K8" s="38" t="s">
        <v>16</v>
      </c>
    </row>
    <row r="9" spans="2:12" ht="36">
      <c r="B9" s="14" t="s">
        <v>17</v>
      </c>
      <c r="C9" s="15" t="s">
        <v>18</v>
      </c>
      <c r="D9" s="16" t="s">
        <v>19</v>
      </c>
      <c r="E9" s="16" t="s">
        <v>20</v>
      </c>
      <c r="F9" s="17" t="s">
        <v>21</v>
      </c>
      <c r="G9" s="18" t="s">
        <v>22</v>
      </c>
      <c r="H9" s="19"/>
      <c r="J9" s="42"/>
      <c r="K9" s="38" t="s">
        <v>23</v>
      </c>
    </row>
    <row r="10" spans="2:12" ht="18" customHeight="1">
      <c r="B10" s="20">
        <f>DATE(J6,J7,1)</f>
        <v>44013</v>
      </c>
      <c r="C10" s="21" t="str">
        <f>TEXT(B10,"aaa")</f>
        <v>水</v>
      </c>
      <c r="D10" s="22"/>
      <c r="E10" s="22"/>
      <c r="F10" s="23"/>
      <c r="G10" s="24" t="str">
        <f>IF(ISERROR(VLOOKUP(B10,祝日!$B$2:$D$78,3,0)),"",VLOOKUP(B10,祝日!$B$2:$D$78,3,0))</f>
        <v/>
      </c>
      <c r="K10" s="38" t="s">
        <v>24</v>
      </c>
    </row>
    <row r="11" spans="2:12" ht="18.75" customHeight="1">
      <c r="B11" s="20">
        <f>B10+1</f>
        <v>44014</v>
      </c>
      <c r="C11" s="21" t="str">
        <f t="shared" ref="C11:C40" si="0">TEXT(B11,"aaa")</f>
        <v>木</v>
      </c>
      <c r="D11" s="22"/>
      <c r="E11" s="22"/>
      <c r="F11" s="23"/>
      <c r="G11" s="24" t="str">
        <f>IF(ISERROR(VLOOKUP(B11,祝日!$B$2:$D$78,3,0)),"",VLOOKUP(B11,祝日!$B$2:$D$78,3,0))</f>
        <v/>
      </c>
      <c r="I11" s="19"/>
      <c r="K11" s="38" t="s">
        <v>25</v>
      </c>
    </row>
    <row r="12" spans="2:12" ht="18.75" customHeight="1">
      <c r="B12" s="20">
        <f t="shared" ref="B12:B37" si="1">B11+1</f>
        <v>44015</v>
      </c>
      <c r="C12" s="21" t="str">
        <f t="shared" si="0"/>
        <v>金</v>
      </c>
      <c r="D12" s="22"/>
      <c r="E12" s="22"/>
      <c r="F12" s="23"/>
      <c r="G12" s="24" t="str">
        <f>IF(ISERROR(VLOOKUP(B12,祝日!$B$2:$D$78,3,0)),"",VLOOKUP(B12,祝日!$B$2:$D$78,3,0))</f>
        <v/>
      </c>
      <c r="K12" s="38" t="s">
        <v>26</v>
      </c>
    </row>
    <row r="13" spans="2:12" ht="18.75" customHeight="1">
      <c r="B13" s="20">
        <f t="shared" si="1"/>
        <v>44016</v>
      </c>
      <c r="C13" s="21" t="str">
        <f t="shared" si="0"/>
        <v>土</v>
      </c>
      <c r="D13" s="22"/>
      <c r="E13" s="22"/>
      <c r="F13" s="23"/>
      <c r="G13" s="24" t="str">
        <f>IF(ISERROR(VLOOKUP(B13,祝日!$B$2:$D$78,3,0)),"",VLOOKUP(B13,祝日!$B$2:$D$78,3,0))</f>
        <v/>
      </c>
    </row>
    <row r="14" spans="2:12" ht="18.75" customHeight="1">
      <c r="B14" s="20">
        <f t="shared" si="1"/>
        <v>44017</v>
      </c>
      <c r="C14" s="21" t="str">
        <f t="shared" si="0"/>
        <v>日</v>
      </c>
      <c r="D14" s="22"/>
      <c r="E14" s="22"/>
      <c r="F14" s="23"/>
      <c r="G14" s="24" t="str">
        <f>IF(ISERROR(VLOOKUP(B14,祝日!$B$2:$D$78,3,0)),"",VLOOKUP(B14,祝日!$B$2:$D$78,3,0))</f>
        <v/>
      </c>
    </row>
    <row r="15" spans="2:12" ht="18.75" customHeight="1">
      <c r="B15" s="20">
        <f t="shared" si="1"/>
        <v>44018</v>
      </c>
      <c r="C15" s="21" t="str">
        <f t="shared" si="0"/>
        <v>月</v>
      </c>
      <c r="D15" s="22"/>
      <c r="E15" s="22"/>
      <c r="F15" s="23"/>
      <c r="G15" s="24" t="str">
        <f>IF(ISERROR(VLOOKUP(B15,祝日!$B$2:$D$78,3,0)),"",VLOOKUP(B15,祝日!$B$2:$D$78,3,0))</f>
        <v/>
      </c>
    </row>
    <row r="16" spans="2:12" ht="18.75" customHeight="1">
      <c r="B16" s="20">
        <f t="shared" si="1"/>
        <v>44019</v>
      </c>
      <c r="C16" s="21" t="str">
        <f t="shared" si="0"/>
        <v>火</v>
      </c>
      <c r="D16" s="22"/>
      <c r="E16" s="22"/>
      <c r="F16" s="23"/>
      <c r="G16" s="24" t="str">
        <f>IF(ISERROR(VLOOKUP(B16,祝日!$B$2:$D$78,3,0)),"",VLOOKUP(B16,祝日!$B$2:$D$78,3,0))</f>
        <v/>
      </c>
    </row>
    <row r="17" spans="2:9" ht="18.75" customHeight="1">
      <c r="B17" s="20">
        <f t="shared" si="1"/>
        <v>44020</v>
      </c>
      <c r="C17" s="21" t="str">
        <f t="shared" si="0"/>
        <v>水</v>
      </c>
      <c r="D17" s="22"/>
      <c r="E17" s="22"/>
      <c r="F17" s="23"/>
      <c r="G17" s="24" t="str">
        <f>IF(ISERROR(VLOOKUP(B17,祝日!$B$2:$D$78,3,0)),"",VLOOKUP(B17,祝日!$B$2:$D$78,3,0))</f>
        <v/>
      </c>
    </row>
    <row r="18" spans="2:9" ht="18.75" customHeight="1">
      <c r="B18" s="20">
        <f t="shared" si="1"/>
        <v>44021</v>
      </c>
      <c r="C18" s="21" t="str">
        <f t="shared" si="0"/>
        <v>木</v>
      </c>
      <c r="D18" s="22"/>
      <c r="E18" s="22"/>
      <c r="F18" s="23"/>
      <c r="G18" s="24" t="str">
        <f>IF(ISERROR(VLOOKUP(B18,祝日!$B$2:$D$78,3,0)),"",VLOOKUP(B18,祝日!$B$2:$D$78,3,0))</f>
        <v/>
      </c>
    </row>
    <row r="19" spans="2:9" ht="18.75" customHeight="1">
      <c r="B19" s="20">
        <f t="shared" si="1"/>
        <v>44022</v>
      </c>
      <c r="C19" s="21" t="str">
        <f t="shared" si="0"/>
        <v>金</v>
      </c>
      <c r="D19" s="22"/>
      <c r="E19" s="22"/>
      <c r="F19" s="23"/>
      <c r="G19" s="24" t="str">
        <f>IF(ISERROR(VLOOKUP(B19,祝日!$B$2:$D$78,3,0)),"",VLOOKUP(B19,祝日!$B$2:$D$78,3,0))</f>
        <v/>
      </c>
    </row>
    <row r="20" spans="2:9" ht="18.75" customHeight="1">
      <c r="B20" s="20">
        <f t="shared" si="1"/>
        <v>44023</v>
      </c>
      <c r="C20" s="21" t="str">
        <f t="shared" si="0"/>
        <v>土</v>
      </c>
      <c r="D20" s="22"/>
      <c r="E20" s="22"/>
      <c r="F20" s="23"/>
      <c r="G20" s="24" t="str">
        <f>IF(ISERROR(VLOOKUP(B20,祝日!$B$2:$D$78,3,0)),"",VLOOKUP(B20,祝日!$B$2:$D$78,3,0))</f>
        <v/>
      </c>
    </row>
    <row r="21" spans="2:9" ht="18.75" customHeight="1">
      <c r="B21" s="20">
        <f t="shared" si="1"/>
        <v>44024</v>
      </c>
      <c r="C21" s="21" t="str">
        <f t="shared" si="0"/>
        <v>日</v>
      </c>
      <c r="D21" s="22"/>
      <c r="E21" s="22"/>
      <c r="F21" s="23"/>
      <c r="G21" s="24" t="str">
        <f>IF(ISERROR(VLOOKUP(B21,祝日!$B$2:$D$78,3,0)),"",VLOOKUP(B21,祝日!$B$2:$D$78,3,0))</f>
        <v/>
      </c>
    </row>
    <row r="22" spans="2:9" ht="18.75" customHeight="1">
      <c r="B22" s="20">
        <f t="shared" si="1"/>
        <v>44025</v>
      </c>
      <c r="C22" s="21" t="str">
        <f t="shared" si="0"/>
        <v>月</v>
      </c>
      <c r="D22" s="22"/>
      <c r="E22" s="22"/>
      <c r="F22" s="23"/>
      <c r="G22" s="24" t="str">
        <f>IF(ISERROR(VLOOKUP(B22,祝日!$B$2:$D$78,3,0)),"",VLOOKUP(B22,祝日!$B$2:$D$78,3,0))</f>
        <v/>
      </c>
    </row>
    <row r="23" spans="2:9" ht="18.75" customHeight="1">
      <c r="B23" s="20">
        <f t="shared" si="1"/>
        <v>44026</v>
      </c>
      <c r="C23" s="21" t="str">
        <f t="shared" si="0"/>
        <v>火</v>
      </c>
      <c r="D23" s="22"/>
      <c r="E23" s="22"/>
      <c r="F23" s="23"/>
      <c r="G23" s="24" t="str">
        <f>IF(ISERROR(VLOOKUP(B23,祝日!$B$2:$D$78,3,0)),"",VLOOKUP(B23,祝日!$B$2:$D$78,3,0))</f>
        <v/>
      </c>
    </row>
    <row r="24" spans="2:9" ht="18.75" customHeight="1">
      <c r="B24" s="20">
        <f t="shared" si="1"/>
        <v>44027</v>
      </c>
      <c r="C24" s="21" t="str">
        <f t="shared" si="0"/>
        <v>水</v>
      </c>
      <c r="D24" s="22"/>
      <c r="E24" s="22"/>
      <c r="F24" s="23"/>
      <c r="G24" s="24" t="str">
        <f>IF(ISERROR(VLOOKUP(B24,祝日!$B$2:$D$78,3,0)),"",VLOOKUP(B24,祝日!$B$2:$D$78,3,0))</f>
        <v/>
      </c>
    </row>
    <row r="25" spans="2:9" ht="18.75" customHeight="1">
      <c r="B25" s="20">
        <f t="shared" si="1"/>
        <v>44028</v>
      </c>
      <c r="C25" s="21" t="str">
        <f t="shared" si="0"/>
        <v>木</v>
      </c>
      <c r="D25" s="22"/>
      <c r="E25" s="22"/>
      <c r="F25" s="23"/>
      <c r="G25" s="24" t="str">
        <f>IF(ISERROR(VLOOKUP(B25,祝日!$B$2:$D$78,3,0)),"",VLOOKUP(B25,祝日!$B$2:$D$78,3,0))</f>
        <v/>
      </c>
      <c r="I25" s="43"/>
    </row>
    <row r="26" spans="2:9" ht="18.75" customHeight="1">
      <c r="B26" s="20">
        <f t="shared" si="1"/>
        <v>44029</v>
      </c>
      <c r="C26" s="21" t="str">
        <f t="shared" si="0"/>
        <v>金</v>
      </c>
      <c r="D26" s="22"/>
      <c r="E26" s="22"/>
      <c r="F26" s="23"/>
      <c r="G26" s="24" t="str">
        <f>IF(ISERROR(VLOOKUP(B26,祝日!$B$2:$D$78,3,0)),"",VLOOKUP(B26,祝日!$B$2:$D$78,3,0))</f>
        <v/>
      </c>
    </row>
    <row r="27" spans="2:9" ht="18.75" customHeight="1">
      <c r="B27" s="20">
        <f t="shared" si="1"/>
        <v>44030</v>
      </c>
      <c r="C27" s="21" t="str">
        <f t="shared" si="0"/>
        <v>土</v>
      </c>
      <c r="D27" s="22"/>
      <c r="E27" s="22"/>
      <c r="F27" s="23"/>
      <c r="G27" s="24" t="str">
        <f>IF(ISERROR(VLOOKUP(B27,祝日!$B$2:$D$78,3,0)),"",VLOOKUP(B27,祝日!$B$2:$D$78,3,0))</f>
        <v/>
      </c>
    </row>
    <row r="28" spans="2:9" ht="18.75" customHeight="1">
      <c r="B28" s="20">
        <f t="shared" si="1"/>
        <v>44031</v>
      </c>
      <c r="C28" s="21" t="str">
        <f t="shared" si="0"/>
        <v>日</v>
      </c>
      <c r="D28" s="22"/>
      <c r="E28" s="22"/>
      <c r="F28" s="23"/>
      <c r="G28" s="24" t="str">
        <f>IF(ISERROR(VLOOKUP(B28,祝日!$B$2:$D$78,3,0)),"",VLOOKUP(B28,祝日!$B$2:$D$78,3,0))</f>
        <v/>
      </c>
    </row>
    <row r="29" spans="2:9" ht="18.75" customHeight="1">
      <c r="B29" s="20">
        <f t="shared" si="1"/>
        <v>44032</v>
      </c>
      <c r="C29" s="21" t="str">
        <f t="shared" si="0"/>
        <v>月</v>
      </c>
      <c r="D29" s="22"/>
      <c r="E29" s="22"/>
      <c r="F29" s="23"/>
      <c r="G29" s="24" t="str">
        <f>IF(ISERROR(VLOOKUP(B29,祝日!$B$2:$D$78,3,0)),"",VLOOKUP(B29,祝日!$B$2:$D$78,3,0))</f>
        <v/>
      </c>
    </row>
    <row r="30" spans="2:9" ht="18.75" customHeight="1">
      <c r="B30" s="20">
        <f t="shared" si="1"/>
        <v>44033</v>
      </c>
      <c r="C30" s="21" t="str">
        <f t="shared" si="0"/>
        <v>火</v>
      </c>
      <c r="D30" s="22"/>
      <c r="E30" s="22"/>
      <c r="F30" s="23"/>
      <c r="G30" s="24" t="str">
        <f>IF(ISERROR(VLOOKUP(B30,祝日!$B$2:$D$78,3,0)),"",VLOOKUP(B30,祝日!$B$2:$D$78,3,0))</f>
        <v/>
      </c>
    </row>
    <row r="31" spans="2:9" ht="18.75" customHeight="1">
      <c r="B31" s="20">
        <f t="shared" si="1"/>
        <v>44034</v>
      </c>
      <c r="C31" s="21" t="str">
        <f t="shared" si="0"/>
        <v>水</v>
      </c>
      <c r="D31" s="22"/>
      <c r="E31" s="22"/>
      <c r="F31" s="23"/>
      <c r="G31" s="24" t="str">
        <f>IF(ISERROR(VLOOKUP(B31,祝日!$B$2:$D$78,3,0)),"",VLOOKUP(B31,祝日!$B$2:$D$78,3,0))</f>
        <v/>
      </c>
    </row>
    <row r="32" spans="2:9" ht="18.75" customHeight="1">
      <c r="B32" s="20">
        <f t="shared" si="1"/>
        <v>44035</v>
      </c>
      <c r="C32" s="21" t="str">
        <f t="shared" si="0"/>
        <v>木</v>
      </c>
      <c r="D32" s="22"/>
      <c r="E32" s="22"/>
      <c r="F32" s="23"/>
      <c r="G32" s="24" t="str">
        <f>IF(ISERROR(VLOOKUP(B32,祝日!$B$2:$D$78,3,0)),"",VLOOKUP(B32,祝日!$B$2:$D$78,3,0))</f>
        <v>海の日</v>
      </c>
    </row>
    <row r="33" spans="2:7" ht="18.75" customHeight="1">
      <c r="B33" s="20">
        <f t="shared" si="1"/>
        <v>44036</v>
      </c>
      <c r="C33" s="21" t="str">
        <f t="shared" si="0"/>
        <v>金</v>
      </c>
      <c r="D33" s="22"/>
      <c r="E33" s="22"/>
      <c r="F33" s="23"/>
      <c r="G33" s="24" t="str">
        <f>IF(ISERROR(VLOOKUP(B33,祝日!$B$2:$D$78,3,0)),"",VLOOKUP(B33,祝日!$B$2:$D$78,3,0))</f>
        <v>スポーツの日</v>
      </c>
    </row>
    <row r="34" spans="2:7" ht="18.75" customHeight="1">
      <c r="B34" s="20">
        <f t="shared" si="1"/>
        <v>44037</v>
      </c>
      <c r="C34" s="21" t="str">
        <f t="shared" si="0"/>
        <v>土</v>
      </c>
      <c r="D34" s="22"/>
      <c r="E34" s="22"/>
      <c r="F34" s="23"/>
      <c r="G34" s="24" t="str">
        <f>IF(ISERROR(VLOOKUP(B34,祝日!$B$2:$D$78,3,0)),"",VLOOKUP(B34,祝日!$B$2:$D$78,3,0))</f>
        <v/>
      </c>
    </row>
    <row r="35" spans="2:7" ht="18.75" customHeight="1">
      <c r="B35" s="20">
        <f t="shared" si="1"/>
        <v>44038</v>
      </c>
      <c r="C35" s="21" t="str">
        <f t="shared" si="0"/>
        <v>日</v>
      </c>
      <c r="D35" s="22"/>
      <c r="E35" s="22"/>
      <c r="F35" s="23"/>
      <c r="G35" s="24" t="str">
        <f>IF(ISERROR(VLOOKUP(B35,祝日!$B$2:$D$78,3,0)),"",VLOOKUP(B35,祝日!$B$2:$D$78,3,0))</f>
        <v/>
      </c>
    </row>
    <row r="36" spans="2:7" ht="18.75" customHeight="1">
      <c r="B36" s="20">
        <f t="shared" si="1"/>
        <v>44039</v>
      </c>
      <c r="C36" s="21" t="str">
        <f t="shared" si="0"/>
        <v>月</v>
      </c>
      <c r="D36" s="22"/>
      <c r="E36" s="22"/>
      <c r="F36" s="23"/>
      <c r="G36" s="24" t="str">
        <f>IF(ISERROR(VLOOKUP(B36,祝日!$B$2:$D$78,3,0)),"",VLOOKUP(B36,祝日!$B$2:$D$78,3,0))</f>
        <v/>
      </c>
    </row>
    <row r="37" spans="2:7" ht="18.75" customHeight="1">
      <c r="B37" s="20">
        <f t="shared" si="1"/>
        <v>44040</v>
      </c>
      <c r="C37" s="21" t="str">
        <f t="shared" si="0"/>
        <v>火</v>
      </c>
      <c r="D37" s="22"/>
      <c r="E37" s="22"/>
      <c r="F37" s="23"/>
      <c r="G37" s="24" t="str">
        <f>IF(ISERROR(VLOOKUP(B37,祝日!$B$2:$D$78,3,0)),"",VLOOKUP(B37,祝日!$B$2:$D$78,3,0))</f>
        <v/>
      </c>
    </row>
    <row r="38" spans="2:7" ht="18.75" customHeight="1">
      <c r="B38" s="20">
        <f>IF(B37=EOMONTH($B$10,0),"",B37+1)</f>
        <v>44041</v>
      </c>
      <c r="C38" s="21" t="str">
        <f t="shared" si="0"/>
        <v>水</v>
      </c>
      <c r="D38" s="22"/>
      <c r="E38" s="22"/>
      <c r="F38" s="23"/>
      <c r="G38" s="24" t="str">
        <f>IF(ISERROR(VLOOKUP(B38,祝日!$B$2:$D$78,3,0)),"",VLOOKUP(B38,祝日!$B$2:$D$78,3,0))</f>
        <v/>
      </c>
    </row>
    <row r="39" spans="2:7" ht="18.75" customHeight="1">
      <c r="B39" s="20">
        <f>IF(OR(B38="",B38=EOMONTH($B$10,0)),"",B38+1)</f>
        <v>44042</v>
      </c>
      <c r="C39" s="21" t="str">
        <f t="shared" si="0"/>
        <v>木</v>
      </c>
      <c r="D39" s="22"/>
      <c r="E39" s="22"/>
      <c r="F39" s="23"/>
      <c r="G39" s="24" t="str">
        <f>IF(ISERROR(VLOOKUP(B39,祝日!$B$2:$D$78,3,0)),"",VLOOKUP(B39,祝日!$B$2:$D$78,3,0))</f>
        <v/>
      </c>
    </row>
    <row r="40" spans="2:7" ht="18.75" customHeight="1">
      <c r="B40" s="26">
        <f>IF(OR(B39="",B39=EOMONTH($B$10,0)),"",B39+1)</f>
        <v>44043</v>
      </c>
      <c r="C40" s="27" t="str">
        <f t="shared" si="0"/>
        <v>金</v>
      </c>
      <c r="D40" s="28"/>
      <c r="E40" s="28"/>
      <c r="F40" s="29"/>
      <c r="G40" s="30"/>
    </row>
    <row r="41" spans="2:7" ht="18" customHeight="1">
      <c r="B41" s="31" t="s">
        <v>27</v>
      </c>
      <c r="C41" s="32"/>
      <c r="D41" s="33">
        <f>COUNTIF(D10:D40,"休")</f>
        <v>0</v>
      </c>
      <c r="E41" s="33">
        <f>COUNTIF(E10:E40,"休")+COUNTIF(E10:E40,"雨休")</f>
        <v>0</v>
      </c>
      <c r="F41" s="34"/>
    </row>
    <row r="42" spans="2:7">
      <c r="B42" s="32" t="s">
        <v>28</v>
      </c>
      <c r="C42" s="32"/>
      <c r="D42" s="33">
        <f>DAY(EOMONTH(L6,0))-COUNTIF(D10:D40,"ー")-COUNTIF(D10:D40,"夏休")-COUNTIF(D10:D40,"年末年始休")-COUNTIF(D10:D40,"工場製作")-COUNTIF(D10:D40,"その他休")</f>
        <v>31</v>
      </c>
      <c r="E42" s="33">
        <f>DAY(EOMONTH(L6,0))-COUNTIF(E10:E40,"ー")-COUNTIF(E10:E40,"夏休")-COUNTIF(E10:E40,"年末年始休")-COUNTIF(E10:E40,"工場製作")-COUNTIF(E10:E40,"その他休")</f>
        <v>31</v>
      </c>
    </row>
    <row r="43" spans="2:7">
      <c r="B43" t="s">
        <v>29</v>
      </c>
      <c r="D43" s="35">
        <f>D41/D42</f>
        <v>0</v>
      </c>
      <c r="E43" s="35">
        <f>E41/E42</f>
        <v>0</v>
      </c>
      <c r="F43" t="s">
        <v>30</v>
      </c>
    </row>
    <row r="44" spans="2:7">
      <c r="F44" t="s">
        <v>31</v>
      </c>
    </row>
  </sheetData>
  <phoneticPr fontId="10"/>
  <conditionalFormatting sqref="B10:F40">
    <cfRule type="expression" dxfId="35" priority="1">
      <formula>$G10&lt;&gt;""</formula>
    </cfRule>
    <cfRule type="expression" dxfId="34" priority="2">
      <formula>$C10="日"</formula>
    </cfRule>
    <cfRule type="expression" dxfId="33" priority="3">
      <formula>$C10="土"</formula>
    </cfRule>
  </conditionalFormatting>
  <dataValidations count="1">
    <dataValidation type="list" allowBlank="1" showInputMessage="1" showErrorMessage="1" sqref="D10:D40 E10:E40" xr:uid="{00000000-0002-0000-0000-000000000000}">
      <formula1>$K$5:$K$12</formula1>
    </dataValidation>
  </dataValidations>
  <pageMargins left="0.39370078740157499" right="0.39370078740157499" top="0.59055118110236204" bottom="0.59055118110236204" header="0.31496062992126" footer="0.31496062992126"/>
  <pageSetup paperSize="9" scale="97" orientation="portrait" r:id="rId1"/>
  <headerFooter>
    <oddHeader>&amp;R&amp;"ＭＳ 明朝,標準"&amp;12別紙３</oddHeader>
  </headerFooter>
  <colBreaks count="1" manualBreakCount="1">
    <brk id="6" max="42"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43"/>
  <sheetViews>
    <sheetView view="pageBreakPreview" zoomScale="90" zoomScaleNormal="85" zoomScaleSheetLayoutView="90" workbookViewId="0">
      <selection activeCell="F16" sqref="F16"/>
    </sheetView>
  </sheetViews>
  <sheetFormatPr defaultColWidth="9" defaultRowHeight="18"/>
  <cols>
    <col min="1" max="1" width="5.58203125" customWidth="1"/>
    <col min="2" max="2" width="14.33203125" customWidth="1"/>
    <col min="3" max="3" width="6.83203125" customWidth="1"/>
    <col min="4" max="4" width="15.5" customWidth="1"/>
    <col min="5" max="5" width="15.58203125" customWidth="1"/>
    <col min="6" max="6" width="30.58203125" customWidth="1"/>
    <col min="7" max="7" width="11" customWidth="1"/>
    <col min="8" max="8" width="6.5" customWidth="1"/>
    <col min="9" max="9" width="9.33203125" customWidth="1"/>
    <col min="10" max="10" width="10.25" customWidth="1"/>
    <col min="11" max="11" width="9" customWidth="1"/>
    <col min="12" max="12" width="10.75" customWidth="1"/>
    <col min="15" max="15" width="9.33203125" customWidth="1"/>
  </cols>
  <sheetData>
    <row r="1" spans="2:12">
      <c r="C1" s="11" t="s">
        <v>0</v>
      </c>
      <c r="D1" s="11"/>
      <c r="E1" s="12"/>
      <c r="F1" s="12"/>
    </row>
    <row r="2" spans="2:12">
      <c r="C2" s="11" t="s">
        <v>1</v>
      </c>
      <c r="D2" s="11"/>
      <c r="E2" s="12"/>
      <c r="F2" s="12"/>
    </row>
    <row r="3" spans="2:12">
      <c r="C3" s="11" t="s">
        <v>2</v>
      </c>
      <c r="D3" s="11"/>
      <c r="E3" s="12"/>
      <c r="F3" s="12"/>
    </row>
    <row r="4" spans="2:12">
      <c r="B4" s="13" t="s">
        <v>3</v>
      </c>
      <c r="I4" t="s">
        <v>4</v>
      </c>
      <c r="K4" s="19" t="s">
        <v>5</v>
      </c>
    </row>
    <row r="5" spans="2:12" ht="11.25" customHeight="1"/>
    <row r="6" spans="2:12">
      <c r="B6" t="s">
        <v>6</v>
      </c>
      <c r="C6" t="s">
        <v>7</v>
      </c>
      <c r="I6" s="36" t="s">
        <v>8</v>
      </c>
      <c r="J6" s="37">
        <v>2020</v>
      </c>
      <c r="K6" s="38" t="s">
        <v>9</v>
      </c>
      <c r="L6" s="39">
        <f>DATE(J6,J7,1)</f>
        <v>44044</v>
      </c>
    </row>
    <row r="7" spans="2:12">
      <c r="B7" t="s">
        <v>10</v>
      </c>
      <c r="C7" t="s">
        <v>11</v>
      </c>
      <c r="I7" s="40" t="s">
        <v>12</v>
      </c>
      <c r="J7" s="41">
        <v>8</v>
      </c>
      <c r="K7" s="38" t="s">
        <v>13</v>
      </c>
    </row>
    <row r="8" spans="2:12" ht="19.5" customHeight="1">
      <c r="B8" t="s">
        <v>14</v>
      </c>
      <c r="C8" t="s">
        <v>15</v>
      </c>
      <c r="K8" s="38" t="s">
        <v>16</v>
      </c>
    </row>
    <row r="9" spans="2:12" ht="36">
      <c r="B9" s="14" t="s">
        <v>17</v>
      </c>
      <c r="C9" s="15" t="s">
        <v>18</v>
      </c>
      <c r="D9" s="16" t="s">
        <v>19</v>
      </c>
      <c r="E9" s="16" t="s">
        <v>20</v>
      </c>
      <c r="F9" s="17" t="s">
        <v>21</v>
      </c>
      <c r="G9" s="18" t="s">
        <v>22</v>
      </c>
      <c r="H9" s="19"/>
      <c r="J9" s="42"/>
      <c r="K9" s="38" t="s">
        <v>23</v>
      </c>
    </row>
    <row r="10" spans="2:12" ht="18" customHeight="1">
      <c r="B10" s="20">
        <f>DATE(J6,J7,1)</f>
        <v>44044</v>
      </c>
      <c r="C10" s="21" t="str">
        <f>TEXT(B10,"aaa")</f>
        <v>土</v>
      </c>
      <c r="D10" s="22" t="s">
        <v>9</v>
      </c>
      <c r="E10" s="22" t="s">
        <v>9</v>
      </c>
      <c r="F10" s="23"/>
      <c r="G10" s="24" t="str">
        <f>IF(ISERROR(VLOOKUP(B10,祝日!$B$2:$D$78,3,0)),"",VLOOKUP(B10,祝日!$B$2:$D$78,3,0))</f>
        <v/>
      </c>
      <c r="K10" s="38" t="s">
        <v>24</v>
      </c>
    </row>
    <row r="11" spans="2:12" ht="18.75" customHeight="1">
      <c r="B11" s="20">
        <f>B10+1</f>
        <v>44045</v>
      </c>
      <c r="C11" s="21" t="str">
        <f t="shared" ref="C11:C40" si="0">TEXT(B11,"aaa")</f>
        <v>日</v>
      </c>
      <c r="D11" s="22" t="s">
        <v>9</v>
      </c>
      <c r="E11" s="22" t="s">
        <v>9</v>
      </c>
      <c r="F11" s="23"/>
      <c r="G11" s="24" t="str">
        <f>IF(ISERROR(VLOOKUP(B11,祝日!$B$2:$D$78,3,0)),"",VLOOKUP(B11,祝日!$B$2:$D$78,3,0))</f>
        <v/>
      </c>
      <c r="I11" s="19"/>
      <c r="K11" s="38" t="s">
        <v>25</v>
      </c>
    </row>
    <row r="12" spans="2:12" ht="18.75" customHeight="1">
      <c r="B12" s="20">
        <f t="shared" ref="B12:B37" si="1">B11+1</f>
        <v>44046</v>
      </c>
      <c r="C12" s="21" t="str">
        <f t="shared" si="0"/>
        <v>月</v>
      </c>
      <c r="D12" s="22" t="s">
        <v>9</v>
      </c>
      <c r="E12" s="22" t="s">
        <v>9</v>
      </c>
      <c r="F12" s="23" t="s">
        <v>32</v>
      </c>
      <c r="G12" s="24" t="str">
        <f>IF(ISERROR(VLOOKUP(B12,祝日!$B$2:$D$78,3,0)),"",VLOOKUP(B12,祝日!$B$2:$D$78,3,0))</f>
        <v/>
      </c>
      <c r="K12" s="38" t="s">
        <v>26</v>
      </c>
    </row>
    <row r="13" spans="2:12" ht="18.75" customHeight="1">
      <c r="B13" s="20">
        <f t="shared" si="1"/>
        <v>44047</v>
      </c>
      <c r="C13" s="21" t="str">
        <f t="shared" si="0"/>
        <v>火</v>
      </c>
      <c r="D13" s="22" t="s">
        <v>9</v>
      </c>
      <c r="E13" s="22" t="s">
        <v>9</v>
      </c>
      <c r="F13" s="23" t="s">
        <v>32</v>
      </c>
      <c r="G13" s="24" t="str">
        <f>IF(ISERROR(VLOOKUP(B13,祝日!$B$2:$D$78,3,0)),"",VLOOKUP(B13,祝日!$B$2:$D$78,3,0))</f>
        <v/>
      </c>
    </row>
    <row r="14" spans="2:12" ht="18.75" customHeight="1">
      <c r="B14" s="20">
        <f t="shared" si="1"/>
        <v>44048</v>
      </c>
      <c r="C14" s="21" t="str">
        <f t="shared" si="0"/>
        <v>水</v>
      </c>
      <c r="D14" s="22"/>
      <c r="E14" s="22"/>
      <c r="F14" s="23" t="s">
        <v>33</v>
      </c>
      <c r="G14" s="24" t="str">
        <f>IF(ISERROR(VLOOKUP(B14,祝日!$B$2:$D$78,3,0)),"",VLOOKUP(B14,祝日!$B$2:$D$78,3,0))</f>
        <v/>
      </c>
    </row>
    <row r="15" spans="2:12" ht="18.75" customHeight="1">
      <c r="B15" s="20">
        <f t="shared" si="1"/>
        <v>44049</v>
      </c>
      <c r="C15" s="21" t="str">
        <f t="shared" si="0"/>
        <v>木</v>
      </c>
      <c r="D15" s="22"/>
      <c r="E15" s="22"/>
      <c r="F15" s="23"/>
      <c r="G15" s="24" t="str">
        <f>IF(ISERROR(VLOOKUP(B15,祝日!$B$2:$D$78,3,0)),"",VLOOKUP(B15,祝日!$B$2:$D$78,3,0))</f>
        <v/>
      </c>
    </row>
    <row r="16" spans="2:12" ht="18.75" customHeight="1">
      <c r="B16" s="20">
        <f t="shared" si="1"/>
        <v>44050</v>
      </c>
      <c r="C16" s="21" t="str">
        <f t="shared" si="0"/>
        <v>金</v>
      </c>
      <c r="D16" s="22"/>
      <c r="E16" s="22" t="s">
        <v>24</v>
      </c>
      <c r="F16" s="23" t="s">
        <v>34</v>
      </c>
      <c r="G16" s="24" t="str">
        <f>IF(ISERROR(VLOOKUP(B16,祝日!$B$2:$D$78,3,0)),"",VLOOKUP(B16,祝日!$B$2:$D$78,3,0))</f>
        <v/>
      </c>
    </row>
    <row r="17" spans="2:9" ht="18.75" customHeight="1">
      <c r="B17" s="20">
        <f t="shared" si="1"/>
        <v>44051</v>
      </c>
      <c r="C17" s="21" t="str">
        <f t="shared" si="0"/>
        <v>土</v>
      </c>
      <c r="D17" s="22"/>
      <c r="E17" s="22"/>
      <c r="F17" s="23"/>
      <c r="G17" s="24" t="str">
        <f>IF(ISERROR(VLOOKUP(B17,祝日!$B$2:$D$78,3,0)),"",VLOOKUP(B17,祝日!$B$2:$D$78,3,0))</f>
        <v/>
      </c>
    </row>
    <row r="18" spans="2:9" ht="18.75" customHeight="1">
      <c r="B18" s="20">
        <f t="shared" si="1"/>
        <v>44052</v>
      </c>
      <c r="C18" s="21" t="str">
        <f t="shared" si="0"/>
        <v>日</v>
      </c>
      <c r="D18" s="22" t="s">
        <v>13</v>
      </c>
      <c r="E18" s="22" t="s">
        <v>13</v>
      </c>
      <c r="F18" s="23"/>
      <c r="G18" s="24" t="str">
        <f>IF(ISERROR(VLOOKUP(B18,祝日!$B$2:$D$78,3,0)),"",VLOOKUP(B18,祝日!$B$2:$D$78,3,0))</f>
        <v/>
      </c>
    </row>
    <row r="19" spans="2:9" ht="18.75" customHeight="1">
      <c r="B19" s="20">
        <f t="shared" si="1"/>
        <v>44053</v>
      </c>
      <c r="C19" s="21" t="str">
        <f t="shared" si="0"/>
        <v>月</v>
      </c>
      <c r="D19" s="22" t="s">
        <v>13</v>
      </c>
      <c r="E19" s="22" t="s">
        <v>13</v>
      </c>
      <c r="F19" s="23"/>
      <c r="G19" s="24" t="str">
        <f>IF(ISERROR(VLOOKUP(B19,祝日!$B$2:$D$78,3,0)),"",VLOOKUP(B19,祝日!$B$2:$D$78,3,0))</f>
        <v>山の日</v>
      </c>
    </row>
    <row r="20" spans="2:9" ht="18.75" customHeight="1">
      <c r="B20" s="20">
        <f t="shared" si="1"/>
        <v>44054</v>
      </c>
      <c r="C20" s="21" t="str">
        <f t="shared" si="0"/>
        <v>火</v>
      </c>
      <c r="D20" s="22"/>
      <c r="E20" s="22"/>
      <c r="F20" s="23"/>
      <c r="G20" s="24" t="str">
        <f>IF(ISERROR(VLOOKUP(B20,祝日!$B$2:$D$78,3,0)),"",VLOOKUP(B20,祝日!$B$2:$D$78,3,0))</f>
        <v/>
      </c>
    </row>
    <row r="21" spans="2:9" ht="18.75" customHeight="1">
      <c r="B21" s="20">
        <f t="shared" si="1"/>
        <v>44055</v>
      </c>
      <c r="C21" s="21" t="str">
        <f t="shared" si="0"/>
        <v>水</v>
      </c>
      <c r="D21" s="22"/>
      <c r="E21" s="22"/>
      <c r="F21" s="23"/>
      <c r="G21" s="24" t="str">
        <f>IF(ISERROR(VLOOKUP(B21,祝日!$B$2:$D$78,3,0)),"",VLOOKUP(B21,祝日!$B$2:$D$78,3,0))</f>
        <v/>
      </c>
    </row>
    <row r="22" spans="2:9" ht="18.75" customHeight="1">
      <c r="B22" s="20">
        <f t="shared" si="1"/>
        <v>44056</v>
      </c>
      <c r="C22" s="21" t="str">
        <f t="shared" si="0"/>
        <v>木</v>
      </c>
      <c r="D22" s="22" t="s">
        <v>16</v>
      </c>
      <c r="E22" s="22" t="s">
        <v>16</v>
      </c>
      <c r="F22" s="23"/>
      <c r="G22" s="24" t="str">
        <f>IF(ISERROR(VLOOKUP(B22,祝日!$B$2:$D$78,3,0)),"",VLOOKUP(B22,祝日!$B$2:$D$78,3,0))</f>
        <v/>
      </c>
    </row>
    <row r="23" spans="2:9" ht="18.75" customHeight="1">
      <c r="B23" s="20">
        <f t="shared" si="1"/>
        <v>44057</v>
      </c>
      <c r="C23" s="21" t="str">
        <f t="shared" si="0"/>
        <v>金</v>
      </c>
      <c r="D23" s="22" t="s">
        <v>16</v>
      </c>
      <c r="E23" s="22" t="s">
        <v>16</v>
      </c>
      <c r="F23" s="23"/>
      <c r="G23" s="24" t="str">
        <f>IF(ISERROR(VLOOKUP(B23,祝日!$B$2:$D$78,3,0)),"",VLOOKUP(B23,祝日!$B$2:$D$78,3,0))</f>
        <v/>
      </c>
    </row>
    <row r="24" spans="2:9" ht="18.75" customHeight="1">
      <c r="B24" s="20">
        <f t="shared" si="1"/>
        <v>44058</v>
      </c>
      <c r="C24" s="21" t="str">
        <f t="shared" si="0"/>
        <v>土</v>
      </c>
      <c r="D24" s="22" t="s">
        <v>16</v>
      </c>
      <c r="E24" s="22" t="s">
        <v>16</v>
      </c>
      <c r="F24" s="23"/>
      <c r="G24" s="24" t="str">
        <f>IF(ISERROR(VLOOKUP(B24,祝日!$B$2:$D$78,3,0)),"",VLOOKUP(B24,祝日!$B$2:$D$78,3,0))</f>
        <v/>
      </c>
    </row>
    <row r="25" spans="2:9" ht="18.75" customHeight="1">
      <c r="B25" s="20">
        <f t="shared" si="1"/>
        <v>44059</v>
      </c>
      <c r="C25" s="21" t="str">
        <f t="shared" si="0"/>
        <v>日</v>
      </c>
      <c r="D25" s="22" t="s">
        <v>13</v>
      </c>
      <c r="E25" s="22" t="s">
        <v>13</v>
      </c>
      <c r="F25" s="23"/>
      <c r="G25" s="24" t="str">
        <f>IF(ISERROR(VLOOKUP(B25,祝日!$B$2:$D$78,3,0)),"",VLOOKUP(B25,祝日!$B$2:$D$78,3,0))</f>
        <v/>
      </c>
      <c r="I25" s="43"/>
    </row>
    <row r="26" spans="2:9" ht="18.75" customHeight="1">
      <c r="B26" s="20">
        <f t="shared" si="1"/>
        <v>44060</v>
      </c>
      <c r="C26" s="21" t="str">
        <f t="shared" si="0"/>
        <v>月</v>
      </c>
      <c r="D26" s="22"/>
      <c r="E26" s="22"/>
      <c r="F26" s="23"/>
      <c r="G26" s="24" t="str">
        <f>IF(ISERROR(VLOOKUP(B26,祝日!$B$2:$D$78,3,0)),"",VLOOKUP(B26,祝日!$B$2:$D$78,3,0))</f>
        <v/>
      </c>
    </row>
    <row r="27" spans="2:9" ht="18.75" customHeight="1">
      <c r="B27" s="20">
        <f t="shared" si="1"/>
        <v>44061</v>
      </c>
      <c r="C27" s="21" t="str">
        <f t="shared" si="0"/>
        <v>火</v>
      </c>
      <c r="D27" s="22"/>
      <c r="E27" s="22"/>
      <c r="F27" s="23"/>
      <c r="G27" s="24" t="str">
        <f>IF(ISERROR(VLOOKUP(B27,祝日!$B$2:$D$78,3,0)),"",VLOOKUP(B27,祝日!$B$2:$D$78,3,0))</f>
        <v/>
      </c>
    </row>
    <row r="28" spans="2:9" ht="18.75" customHeight="1">
      <c r="B28" s="20">
        <f t="shared" si="1"/>
        <v>44062</v>
      </c>
      <c r="C28" s="21" t="str">
        <f t="shared" si="0"/>
        <v>水</v>
      </c>
      <c r="D28" s="22"/>
      <c r="E28" s="22"/>
      <c r="F28" s="23"/>
      <c r="G28" s="24" t="str">
        <f>IF(ISERROR(VLOOKUP(B28,祝日!$B$2:$D$78,3,0)),"",VLOOKUP(B28,祝日!$B$2:$D$78,3,0))</f>
        <v/>
      </c>
    </row>
    <row r="29" spans="2:9" ht="18.75" customHeight="1">
      <c r="B29" s="20">
        <f t="shared" si="1"/>
        <v>44063</v>
      </c>
      <c r="C29" s="21" t="str">
        <f t="shared" si="0"/>
        <v>木</v>
      </c>
      <c r="D29" s="22"/>
      <c r="E29" s="22" t="s">
        <v>13</v>
      </c>
      <c r="F29" s="23" t="s">
        <v>35</v>
      </c>
      <c r="G29" s="24" t="str">
        <f>IF(ISERROR(VLOOKUP(B29,祝日!$B$2:$D$78,3,0)),"",VLOOKUP(B29,祝日!$B$2:$D$78,3,0))</f>
        <v/>
      </c>
    </row>
    <row r="30" spans="2:9" ht="18.75" customHeight="1">
      <c r="B30" s="20">
        <f t="shared" si="1"/>
        <v>44064</v>
      </c>
      <c r="C30" s="21" t="str">
        <f t="shared" si="0"/>
        <v>金</v>
      </c>
      <c r="D30" s="22"/>
      <c r="E30" s="22"/>
      <c r="F30" s="23"/>
      <c r="G30" s="24" t="str">
        <f>IF(ISERROR(VLOOKUP(B30,祝日!$B$2:$D$78,3,0)),"",VLOOKUP(B30,祝日!$B$2:$D$78,3,0))</f>
        <v/>
      </c>
    </row>
    <row r="31" spans="2:9" ht="18.75" customHeight="1">
      <c r="B31" s="20">
        <f t="shared" si="1"/>
        <v>44065</v>
      </c>
      <c r="C31" s="21" t="str">
        <f t="shared" si="0"/>
        <v>土</v>
      </c>
      <c r="D31" s="22" t="s">
        <v>13</v>
      </c>
      <c r="E31" s="22"/>
      <c r="F31" s="23" t="s">
        <v>36</v>
      </c>
      <c r="G31" s="24" t="str">
        <f>IF(ISERROR(VLOOKUP(B31,祝日!$B$2:$D$78,3,0)),"",VLOOKUP(B31,祝日!$B$2:$D$78,3,0))</f>
        <v/>
      </c>
    </row>
    <row r="32" spans="2:9" ht="18.75" customHeight="1">
      <c r="B32" s="20">
        <f t="shared" si="1"/>
        <v>44066</v>
      </c>
      <c r="C32" s="21" t="str">
        <f t="shared" si="0"/>
        <v>日</v>
      </c>
      <c r="D32" s="22" t="s">
        <v>13</v>
      </c>
      <c r="E32" s="25" t="s">
        <v>13</v>
      </c>
      <c r="F32" s="23"/>
      <c r="G32" s="24" t="str">
        <f>IF(ISERROR(VLOOKUP(B32,祝日!$B$2:$D$78,3,0)),"",VLOOKUP(B32,祝日!$B$2:$D$78,3,0))</f>
        <v/>
      </c>
    </row>
    <row r="33" spans="2:7" ht="18.75" customHeight="1">
      <c r="B33" s="20">
        <f t="shared" si="1"/>
        <v>44067</v>
      </c>
      <c r="C33" s="21" t="str">
        <f t="shared" si="0"/>
        <v>月</v>
      </c>
      <c r="D33" s="22"/>
      <c r="F33" s="23"/>
      <c r="G33" s="24" t="str">
        <f>IF(ISERROR(VLOOKUP(B33,祝日!$B$2:$D$78,3,0)),"",VLOOKUP(B33,祝日!$B$2:$D$78,3,0))</f>
        <v/>
      </c>
    </row>
    <row r="34" spans="2:7" ht="18.75" customHeight="1">
      <c r="B34" s="20">
        <f t="shared" si="1"/>
        <v>44068</v>
      </c>
      <c r="C34" s="21" t="str">
        <f t="shared" si="0"/>
        <v>火</v>
      </c>
      <c r="D34" s="22"/>
      <c r="E34" s="22"/>
      <c r="F34" s="23"/>
      <c r="G34" s="24" t="str">
        <f>IF(ISERROR(VLOOKUP(B34,祝日!$B$2:$D$78,3,0)),"",VLOOKUP(B34,祝日!$B$2:$D$78,3,0))</f>
        <v/>
      </c>
    </row>
    <row r="35" spans="2:7" ht="18.75" customHeight="1">
      <c r="B35" s="20">
        <f t="shared" si="1"/>
        <v>44069</v>
      </c>
      <c r="C35" s="21" t="str">
        <f t="shared" si="0"/>
        <v>水</v>
      </c>
      <c r="D35" s="22"/>
      <c r="E35" s="22"/>
      <c r="F35" s="23"/>
      <c r="G35" s="24" t="str">
        <f>IF(ISERROR(VLOOKUP(B35,祝日!$B$2:$D$78,3,0)),"",VLOOKUP(B35,祝日!$B$2:$D$78,3,0))</f>
        <v/>
      </c>
    </row>
    <row r="36" spans="2:7" ht="18.75" customHeight="1">
      <c r="B36" s="20">
        <f t="shared" si="1"/>
        <v>44070</v>
      </c>
      <c r="C36" s="21" t="str">
        <f t="shared" si="0"/>
        <v>木</v>
      </c>
      <c r="D36" s="22"/>
      <c r="E36" s="22"/>
      <c r="F36" s="23"/>
      <c r="G36" s="24" t="str">
        <f>IF(ISERROR(VLOOKUP(B36,祝日!$B$2:$D$78,3,0)),"",VLOOKUP(B36,祝日!$B$2:$D$78,3,0))</f>
        <v/>
      </c>
    </row>
    <row r="37" spans="2:7" ht="18.75" customHeight="1">
      <c r="B37" s="20">
        <f t="shared" si="1"/>
        <v>44071</v>
      </c>
      <c r="C37" s="21" t="str">
        <f t="shared" si="0"/>
        <v>金</v>
      </c>
      <c r="D37" s="22"/>
      <c r="E37" s="22"/>
      <c r="F37" s="23"/>
      <c r="G37" s="24" t="str">
        <f>IF(ISERROR(VLOOKUP(B37,祝日!$B$2:$D$78,3,0)),"",VLOOKUP(B37,祝日!$B$2:$D$78,3,0))</f>
        <v/>
      </c>
    </row>
    <row r="38" spans="2:7" ht="18.75" customHeight="1">
      <c r="B38" s="20">
        <f>IF(B37=EOMONTH($B$10,0),"",B37+1)</f>
        <v>44072</v>
      </c>
      <c r="C38" s="21" t="str">
        <f t="shared" si="0"/>
        <v>土</v>
      </c>
      <c r="D38" s="22" t="s">
        <v>13</v>
      </c>
      <c r="E38" s="22" t="s">
        <v>13</v>
      </c>
      <c r="F38" s="23"/>
      <c r="G38" s="24" t="str">
        <f>IF(ISERROR(VLOOKUP(B38,祝日!$B$2:$D$78,3,0)),"",VLOOKUP(B38,祝日!$B$2:$D$78,3,0))</f>
        <v/>
      </c>
    </row>
    <row r="39" spans="2:7" ht="18.75" customHeight="1">
      <c r="B39" s="20">
        <f>IF(OR(B38="",B38=EOMONTH($B$10,0)),"",B38+1)</f>
        <v>44073</v>
      </c>
      <c r="C39" s="21" t="str">
        <f t="shared" si="0"/>
        <v>日</v>
      </c>
      <c r="D39" s="22" t="s">
        <v>13</v>
      </c>
      <c r="E39" s="22" t="s">
        <v>13</v>
      </c>
      <c r="F39" s="23" t="s">
        <v>37</v>
      </c>
      <c r="G39" s="24" t="str">
        <f>IF(ISERROR(VLOOKUP(B39,祝日!$B$2:$D$78,3,0)),"",VLOOKUP(B39,祝日!$B$2:$D$78,3,0))</f>
        <v/>
      </c>
    </row>
    <row r="40" spans="2:7" ht="18.75" customHeight="1">
      <c r="B40" s="26">
        <f>IF(OR(B39="",B39=EOMONTH($B$10,0)),"",B39+1)</f>
        <v>44074</v>
      </c>
      <c r="C40" s="27" t="str">
        <f t="shared" si="0"/>
        <v>月</v>
      </c>
      <c r="D40" s="28"/>
      <c r="E40" s="28"/>
      <c r="F40" s="29"/>
      <c r="G40" s="30"/>
    </row>
    <row r="41" spans="2:7" ht="18" customHeight="1">
      <c r="B41" s="31" t="s">
        <v>27</v>
      </c>
      <c r="C41" s="32"/>
      <c r="D41" s="33">
        <f>COUNTIF(D10:D40,"休")</f>
        <v>7</v>
      </c>
      <c r="E41" s="33">
        <f>COUNTIF(E10:E40,"休")+COUNTIF(E10:E40,"雨休")</f>
        <v>8</v>
      </c>
      <c r="F41" s="34"/>
    </row>
    <row r="42" spans="2:7">
      <c r="B42" s="32" t="s">
        <v>28</v>
      </c>
      <c r="C42" s="32"/>
      <c r="D42" s="33">
        <f>DAY(EOMONTH(L6,0))-COUNTIF(D10:D40,"ー")-COUNTIF(D10:D40,"夏休")-COUNTIF(D10:D40,"年末年始休")-COUNTIF(D10:D40,"工場製作")-COUNTIF(D10:D40,"その他休")</f>
        <v>24</v>
      </c>
      <c r="E42" s="33">
        <f>DAY(EOMONTH(L6,0))-COUNTIF(E10:E40,"ー")-COUNTIF(E10:E40,"夏休")-COUNTIF(E10:E40,"年末年始休")-COUNTIF(E10:E40,"工場製作")-COUNTIF(E10:E40,"その他休")</f>
        <v>24</v>
      </c>
    </row>
    <row r="43" spans="2:7">
      <c r="B43" t="s">
        <v>38</v>
      </c>
      <c r="D43" s="35">
        <f>D41/D42</f>
        <v>0.29166666666666669</v>
      </c>
      <c r="E43" s="35">
        <f>E41/E42</f>
        <v>0.33333333333333331</v>
      </c>
    </row>
  </sheetData>
  <phoneticPr fontId="10"/>
  <conditionalFormatting sqref="E32">
    <cfRule type="expression" dxfId="32" priority="4">
      <formula>$G33&lt;&gt;""</formula>
    </cfRule>
    <cfRule type="expression" dxfId="31" priority="5">
      <formula>$C33="日"</formula>
    </cfRule>
    <cfRule type="expression" dxfId="30" priority="6">
      <formula>$C33="土"</formula>
    </cfRule>
  </conditionalFormatting>
  <conditionalFormatting sqref="E10:F31 B10:D33 F32:F33 B34:F40">
    <cfRule type="expression" dxfId="29" priority="1">
      <formula>$G10&lt;&gt;""</formula>
    </cfRule>
    <cfRule type="expression" dxfId="28" priority="2">
      <formula>$C10="日"</formula>
    </cfRule>
    <cfRule type="expression" dxfId="27" priority="3">
      <formula>$C10="土"</formula>
    </cfRule>
  </conditionalFormatting>
  <dataValidations count="1">
    <dataValidation type="list" allowBlank="1" showInputMessage="1" showErrorMessage="1" sqref="E32 D10:D40 E10:E31 E34:E40" xr:uid="{00000000-0002-0000-0100-000000000000}">
      <formula1>$K$5:$K$12</formula1>
    </dataValidation>
  </dataValidations>
  <pageMargins left="0.39305555555555599" right="0.39305555555555599" top="0.59027777777777801" bottom="0.59027777777777801" header="0.31458333333333299" footer="0.31458333333333299"/>
  <pageSetup paperSize="9" scale="68" orientation="portrait" cellComments="asDisplayed" r:id="rId1"/>
  <headerFooter>
    <oddHeader>&amp;R&amp;"ＭＳ 明朝,標準"&amp;12別紙３</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79"/>
  <sheetViews>
    <sheetView workbookViewId="0">
      <selection activeCell="B47" sqref="B47"/>
    </sheetView>
  </sheetViews>
  <sheetFormatPr defaultColWidth="9" defaultRowHeight="18"/>
  <cols>
    <col min="1" max="1" width="4.33203125" customWidth="1"/>
    <col min="2" max="2" width="9.25" customWidth="1"/>
    <col min="3" max="3" width="3.33203125" customWidth="1"/>
    <col min="4" max="4" width="13" customWidth="1"/>
  </cols>
  <sheetData>
    <row r="2" spans="1:4" ht="18.75" customHeight="1">
      <c r="A2" s="48" t="s">
        <v>39</v>
      </c>
      <c r="B2" s="1">
        <v>43219</v>
      </c>
      <c r="C2" s="1" t="str">
        <f>TEXT(B2,"aaa")</f>
        <v>日</v>
      </c>
      <c r="D2" s="2" t="s">
        <v>40</v>
      </c>
    </row>
    <row r="3" spans="1:4">
      <c r="A3" s="49"/>
      <c r="B3" s="3">
        <v>43220</v>
      </c>
      <c r="C3" s="3" t="str">
        <f t="shared" ref="C3:C44" si="0">TEXT(B3,"aaa")</f>
        <v>月</v>
      </c>
      <c r="D3" s="4" t="s">
        <v>41</v>
      </c>
    </row>
    <row r="4" spans="1:4">
      <c r="A4" s="49"/>
      <c r="B4" s="3">
        <v>43223</v>
      </c>
      <c r="C4" s="3" t="str">
        <f t="shared" si="0"/>
        <v>木</v>
      </c>
      <c r="D4" s="4" t="s">
        <v>42</v>
      </c>
    </row>
    <row r="5" spans="1:4">
      <c r="A5" s="49"/>
      <c r="B5" s="3">
        <v>43224</v>
      </c>
      <c r="C5" s="3" t="str">
        <f t="shared" si="0"/>
        <v>金</v>
      </c>
      <c r="D5" s="4" t="s">
        <v>43</v>
      </c>
    </row>
    <row r="6" spans="1:4">
      <c r="A6" s="49"/>
      <c r="B6" s="3">
        <v>43225</v>
      </c>
      <c r="C6" s="3" t="str">
        <f t="shared" si="0"/>
        <v>土</v>
      </c>
      <c r="D6" s="4" t="s">
        <v>44</v>
      </c>
    </row>
    <row r="7" spans="1:4">
      <c r="A7" s="49"/>
      <c r="B7" s="3">
        <v>43297</v>
      </c>
      <c r="C7" s="3" t="str">
        <f t="shared" si="0"/>
        <v>月</v>
      </c>
      <c r="D7" s="4" t="s">
        <v>45</v>
      </c>
    </row>
    <row r="8" spans="1:4">
      <c r="A8" s="49"/>
      <c r="B8" s="3">
        <v>43323</v>
      </c>
      <c r="C8" s="3" t="str">
        <f t="shared" si="0"/>
        <v>土</v>
      </c>
      <c r="D8" s="4" t="s">
        <v>46</v>
      </c>
    </row>
    <row r="9" spans="1:4">
      <c r="A9" s="49"/>
      <c r="B9" s="3">
        <v>43360</v>
      </c>
      <c r="C9" s="3" t="str">
        <f t="shared" si="0"/>
        <v>月</v>
      </c>
      <c r="D9" s="4" t="s">
        <v>47</v>
      </c>
    </row>
    <row r="10" spans="1:4">
      <c r="A10" s="49"/>
      <c r="B10" s="3">
        <v>43366</v>
      </c>
      <c r="C10" s="3" t="str">
        <f t="shared" si="0"/>
        <v>日</v>
      </c>
      <c r="D10" s="4" t="s">
        <v>48</v>
      </c>
    </row>
    <row r="11" spans="1:4">
      <c r="A11" s="49"/>
      <c r="B11" s="3">
        <v>43367</v>
      </c>
      <c r="C11" s="3" t="str">
        <f t="shared" si="0"/>
        <v>月</v>
      </c>
      <c r="D11" s="4" t="s">
        <v>41</v>
      </c>
    </row>
    <row r="12" spans="1:4">
      <c r="A12" s="49"/>
      <c r="B12" s="3">
        <v>43381</v>
      </c>
      <c r="C12" s="3" t="str">
        <f t="shared" si="0"/>
        <v>月</v>
      </c>
      <c r="D12" s="4" t="s">
        <v>49</v>
      </c>
    </row>
    <row r="13" spans="1:4">
      <c r="A13" s="49"/>
      <c r="B13" s="3">
        <v>43407</v>
      </c>
      <c r="C13" s="3" t="str">
        <f t="shared" si="0"/>
        <v>土</v>
      </c>
      <c r="D13" s="4" t="s">
        <v>50</v>
      </c>
    </row>
    <row r="14" spans="1:4">
      <c r="A14" s="49"/>
      <c r="B14" s="3">
        <v>43427</v>
      </c>
      <c r="C14" s="3" t="str">
        <f t="shared" si="0"/>
        <v>金</v>
      </c>
      <c r="D14" s="4" t="s">
        <v>51</v>
      </c>
    </row>
    <row r="15" spans="1:4">
      <c r="A15" s="49"/>
      <c r="B15" s="3">
        <v>43457</v>
      </c>
      <c r="C15" s="3" t="str">
        <f t="shared" si="0"/>
        <v>日</v>
      </c>
      <c r="D15" s="4" t="s">
        <v>52</v>
      </c>
    </row>
    <row r="16" spans="1:4">
      <c r="A16" s="49"/>
      <c r="B16" s="3">
        <v>43458</v>
      </c>
      <c r="C16" s="3" t="str">
        <f t="shared" si="0"/>
        <v>月</v>
      </c>
      <c r="D16" s="4" t="s">
        <v>41</v>
      </c>
    </row>
    <row r="17" spans="1:4">
      <c r="A17" s="49"/>
      <c r="B17" s="3">
        <v>43466</v>
      </c>
      <c r="C17" s="3" t="str">
        <f t="shared" si="0"/>
        <v>火</v>
      </c>
      <c r="D17" s="4" t="s">
        <v>53</v>
      </c>
    </row>
    <row r="18" spans="1:4">
      <c r="A18" s="49"/>
      <c r="B18" s="3">
        <v>43479</v>
      </c>
      <c r="C18" s="3" t="str">
        <f t="shared" si="0"/>
        <v>月</v>
      </c>
      <c r="D18" s="4" t="s">
        <v>54</v>
      </c>
    </row>
    <row r="19" spans="1:4">
      <c r="A19" s="49"/>
      <c r="B19" s="3">
        <v>43507</v>
      </c>
      <c r="C19" s="3" t="str">
        <f t="shared" si="0"/>
        <v>月</v>
      </c>
      <c r="D19" s="4" t="s">
        <v>55</v>
      </c>
    </row>
    <row r="20" spans="1:4">
      <c r="A20" s="50"/>
      <c r="B20" s="5">
        <v>43545</v>
      </c>
      <c r="C20" s="5" t="str">
        <f t="shared" si="0"/>
        <v>木</v>
      </c>
      <c r="D20" s="6" t="s">
        <v>56</v>
      </c>
    </row>
    <row r="21" spans="1:4">
      <c r="A21" s="48" t="s">
        <v>57</v>
      </c>
      <c r="B21" s="1">
        <v>43584</v>
      </c>
      <c r="C21" s="1" t="str">
        <f t="shared" si="0"/>
        <v>月</v>
      </c>
      <c r="D21" s="2" t="s">
        <v>40</v>
      </c>
    </row>
    <row r="22" spans="1:4">
      <c r="A22" s="49"/>
      <c r="B22" s="3">
        <v>43585</v>
      </c>
      <c r="C22" s="3" t="str">
        <f t="shared" si="0"/>
        <v>火</v>
      </c>
      <c r="D22" s="4" t="s">
        <v>58</v>
      </c>
    </row>
    <row r="23" spans="1:4">
      <c r="A23" s="49"/>
      <c r="B23" s="3">
        <v>43586</v>
      </c>
      <c r="C23" s="3" t="str">
        <f t="shared" si="0"/>
        <v>水</v>
      </c>
      <c r="D23" s="4" t="s">
        <v>59</v>
      </c>
    </row>
    <row r="24" spans="1:4">
      <c r="A24" s="49"/>
      <c r="B24" s="3">
        <v>43587</v>
      </c>
      <c r="C24" s="3" t="str">
        <f t="shared" si="0"/>
        <v>木</v>
      </c>
      <c r="D24" s="4" t="s">
        <v>58</v>
      </c>
    </row>
    <row r="25" spans="1:4">
      <c r="A25" s="49"/>
      <c r="B25" s="3">
        <v>43588</v>
      </c>
      <c r="C25" s="3" t="str">
        <f t="shared" si="0"/>
        <v>金</v>
      </c>
      <c r="D25" s="4" t="s">
        <v>42</v>
      </c>
    </row>
    <row r="26" spans="1:4">
      <c r="A26" s="49"/>
      <c r="B26" s="3">
        <v>43589</v>
      </c>
      <c r="C26" s="3" t="str">
        <f t="shared" si="0"/>
        <v>土</v>
      </c>
      <c r="D26" s="4" t="s">
        <v>43</v>
      </c>
    </row>
    <row r="27" spans="1:4">
      <c r="A27" s="49"/>
      <c r="B27" s="3">
        <v>43590</v>
      </c>
      <c r="C27" s="3" t="str">
        <f t="shared" si="0"/>
        <v>日</v>
      </c>
      <c r="D27" s="4" t="s">
        <v>44</v>
      </c>
    </row>
    <row r="28" spans="1:4">
      <c r="A28" s="49"/>
      <c r="B28" s="3">
        <v>43591</v>
      </c>
      <c r="C28" s="3" t="str">
        <f t="shared" si="0"/>
        <v>月</v>
      </c>
      <c r="D28" s="4" t="s">
        <v>41</v>
      </c>
    </row>
    <row r="29" spans="1:4">
      <c r="A29" s="49"/>
      <c r="B29" s="3">
        <v>43661</v>
      </c>
      <c r="C29" s="3" t="str">
        <f t="shared" si="0"/>
        <v>月</v>
      </c>
      <c r="D29" s="4" t="s">
        <v>45</v>
      </c>
    </row>
    <row r="30" spans="1:4">
      <c r="A30" s="49"/>
      <c r="B30" s="3">
        <v>43688</v>
      </c>
      <c r="C30" s="3" t="str">
        <f t="shared" si="0"/>
        <v>日</v>
      </c>
      <c r="D30" s="4" t="s">
        <v>46</v>
      </c>
    </row>
    <row r="31" spans="1:4">
      <c r="A31" s="49"/>
      <c r="B31" s="3">
        <v>43689</v>
      </c>
      <c r="C31" s="3" t="str">
        <f t="shared" si="0"/>
        <v>月</v>
      </c>
      <c r="D31" s="4" t="s">
        <v>41</v>
      </c>
    </row>
    <row r="32" spans="1:4">
      <c r="A32" s="49"/>
      <c r="B32" s="3">
        <v>43724</v>
      </c>
      <c r="C32" s="3" t="str">
        <f t="shared" si="0"/>
        <v>月</v>
      </c>
      <c r="D32" s="4" t="s">
        <v>47</v>
      </c>
    </row>
    <row r="33" spans="1:4">
      <c r="A33" s="49"/>
      <c r="B33" s="3">
        <v>43731</v>
      </c>
      <c r="C33" s="3" t="str">
        <f t="shared" si="0"/>
        <v>月</v>
      </c>
      <c r="D33" s="4" t="s">
        <v>48</v>
      </c>
    </row>
    <row r="34" spans="1:4">
      <c r="A34" s="49"/>
      <c r="B34" s="3">
        <v>43752</v>
      </c>
      <c r="C34" s="3" t="str">
        <f t="shared" si="0"/>
        <v>月</v>
      </c>
      <c r="D34" s="4" t="s">
        <v>49</v>
      </c>
    </row>
    <row r="35" spans="1:4">
      <c r="A35" s="49"/>
      <c r="B35" s="3">
        <v>43760</v>
      </c>
      <c r="C35" s="3" t="str">
        <f t="shared" si="0"/>
        <v>火</v>
      </c>
      <c r="D35" s="4" t="s">
        <v>60</v>
      </c>
    </row>
    <row r="36" spans="1:4">
      <c r="A36" s="49"/>
      <c r="B36" s="3">
        <v>43772</v>
      </c>
      <c r="C36" s="3" t="str">
        <f t="shared" si="0"/>
        <v>日</v>
      </c>
      <c r="D36" s="4" t="s">
        <v>50</v>
      </c>
    </row>
    <row r="37" spans="1:4">
      <c r="A37" s="49"/>
      <c r="B37" s="3">
        <v>43773</v>
      </c>
      <c r="C37" s="3" t="str">
        <f t="shared" si="0"/>
        <v>月</v>
      </c>
      <c r="D37" s="4" t="s">
        <v>41</v>
      </c>
    </row>
    <row r="38" spans="1:4">
      <c r="A38" s="49"/>
      <c r="B38" s="3">
        <v>43792</v>
      </c>
      <c r="C38" s="3" t="str">
        <f t="shared" si="0"/>
        <v>土</v>
      </c>
      <c r="D38" s="4" t="s">
        <v>51</v>
      </c>
    </row>
    <row r="39" spans="1:4">
      <c r="A39" s="49"/>
      <c r="B39" s="3">
        <v>43831</v>
      </c>
      <c r="C39" s="3" t="str">
        <f t="shared" si="0"/>
        <v>水</v>
      </c>
      <c r="D39" s="4" t="s">
        <v>53</v>
      </c>
    </row>
    <row r="40" spans="1:4">
      <c r="A40" s="49"/>
      <c r="B40" s="3">
        <v>43843</v>
      </c>
      <c r="C40" s="3" t="str">
        <f t="shared" si="0"/>
        <v>月</v>
      </c>
      <c r="D40" s="4" t="s">
        <v>54</v>
      </c>
    </row>
    <row r="41" spans="1:4">
      <c r="A41" s="49"/>
      <c r="B41" s="3">
        <v>43872</v>
      </c>
      <c r="C41" s="3" t="str">
        <f t="shared" ref="C41:C42" si="1">TEXT(B41,"aaa")</f>
        <v>火</v>
      </c>
      <c r="D41" s="4" t="s">
        <v>55</v>
      </c>
    </row>
    <row r="42" spans="1:4">
      <c r="A42" s="49"/>
      <c r="B42" s="3">
        <v>43884</v>
      </c>
      <c r="C42" s="3" t="str">
        <f t="shared" si="1"/>
        <v>日</v>
      </c>
      <c r="D42" s="4" t="s">
        <v>52</v>
      </c>
    </row>
    <row r="43" spans="1:4">
      <c r="A43" s="49"/>
      <c r="B43" s="3">
        <v>43885</v>
      </c>
      <c r="C43" s="3" t="str">
        <f t="shared" si="0"/>
        <v>月</v>
      </c>
      <c r="D43" s="4" t="s">
        <v>41</v>
      </c>
    </row>
    <row r="44" spans="1:4">
      <c r="A44" s="51"/>
      <c r="B44" s="7">
        <v>43910</v>
      </c>
      <c r="C44" s="7" t="str">
        <f t="shared" si="0"/>
        <v>金</v>
      </c>
      <c r="D44" s="8" t="s">
        <v>56</v>
      </c>
    </row>
    <row r="45" spans="1:4">
      <c r="A45" s="48" t="s">
        <v>61</v>
      </c>
      <c r="B45" s="1">
        <v>43950</v>
      </c>
      <c r="C45" s="1" t="str">
        <f t="shared" ref="C45" si="2">TEXT(B45,"aaa")</f>
        <v>水</v>
      </c>
      <c r="D45" s="2" t="s">
        <v>40</v>
      </c>
    </row>
    <row r="46" spans="1:4">
      <c r="A46" s="49"/>
      <c r="B46" s="3">
        <v>43954</v>
      </c>
      <c r="C46" s="3" t="str">
        <f t="shared" ref="C46:C61" si="3">TEXT(B46,"aaa")</f>
        <v>日</v>
      </c>
      <c r="D46" s="4" t="s">
        <v>42</v>
      </c>
    </row>
    <row r="47" spans="1:4">
      <c r="A47" s="49"/>
      <c r="B47" s="3">
        <v>43955</v>
      </c>
      <c r="C47" s="3" t="str">
        <f t="shared" si="3"/>
        <v>月</v>
      </c>
      <c r="D47" s="4" t="s">
        <v>43</v>
      </c>
    </row>
    <row r="48" spans="1:4">
      <c r="A48" s="49"/>
      <c r="B48" s="3">
        <v>43956</v>
      </c>
      <c r="C48" s="3" t="str">
        <f t="shared" si="3"/>
        <v>火</v>
      </c>
      <c r="D48" s="4" t="s">
        <v>44</v>
      </c>
    </row>
    <row r="49" spans="1:5">
      <c r="A49" s="49"/>
      <c r="B49" s="3">
        <v>43957</v>
      </c>
      <c r="C49" s="3" t="str">
        <f t="shared" si="3"/>
        <v>水</v>
      </c>
      <c r="D49" s="4" t="s">
        <v>41</v>
      </c>
    </row>
    <row r="50" spans="1:5">
      <c r="A50" s="49"/>
      <c r="B50" s="3">
        <v>44035</v>
      </c>
      <c r="C50" s="3" t="str">
        <f t="shared" ref="C50" si="4">TEXT(B50,"aaa")</f>
        <v>木</v>
      </c>
      <c r="D50" s="4" t="s">
        <v>45</v>
      </c>
    </row>
    <row r="51" spans="1:5">
      <c r="A51" s="49"/>
      <c r="B51" s="3">
        <v>44036</v>
      </c>
      <c r="C51" s="3" t="str">
        <f t="shared" si="3"/>
        <v>金</v>
      </c>
      <c r="D51" s="4" t="s">
        <v>62</v>
      </c>
    </row>
    <row r="52" spans="1:5">
      <c r="A52" s="49"/>
      <c r="B52" s="3">
        <v>44053</v>
      </c>
      <c r="C52" s="3" t="str">
        <f t="shared" si="3"/>
        <v>月</v>
      </c>
      <c r="D52" s="4" t="s">
        <v>46</v>
      </c>
    </row>
    <row r="53" spans="1:5">
      <c r="A53" s="49"/>
      <c r="B53" s="3">
        <v>44095</v>
      </c>
      <c r="C53" s="3" t="str">
        <f t="shared" si="3"/>
        <v>月</v>
      </c>
      <c r="D53" s="4" t="s">
        <v>47</v>
      </c>
    </row>
    <row r="54" spans="1:5">
      <c r="A54" s="49"/>
      <c r="B54" s="3">
        <v>44096</v>
      </c>
      <c r="C54" s="3" t="str">
        <f t="shared" si="3"/>
        <v>火</v>
      </c>
      <c r="D54" s="4" t="s">
        <v>48</v>
      </c>
    </row>
    <row r="55" spans="1:5">
      <c r="A55" s="49"/>
      <c r="B55" s="3">
        <v>44138</v>
      </c>
      <c r="C55" s="3" t="str">
        <f t="shared" si="3"/>
        <v>火</v>
      </c>
      <c r="D55" s="4" t="s">
        <v>50</v>
      </c>
    </row>
    <row r="56" spans="1:5">
      <c r="A56" s="49"/>
      <c r="B56" s="3">
        <v>44158</v>
      </c>
      <c r="C56" s="3" t="str">
        <f t="shared" si="3"/>
        <v>月</v>
      </c>
      <c r="D56" s="4" t="s">
        <v>51</v>
      </c>
    </row>
    <row r="57" spans="1:5">
      <c r="A57" s="51"/>
      <c r="B57" s="3">
        <v>44197</v>
      </c>
      <c r="C57" s="3" t="str">
        <f t="shared" si="3"/>
        <v>金</v>
      </c>
      <c r="D57" s="4" t="s">
        <v>53</v>
      </c>
    </row>
    <row r="58" spans="1:5">
      <c r="A58" s="51"/>
      <c r="B58" s="3">
        <v>44207</v>
      </c>
      <c r="C58" s="3" t="str">
        <f t="shared" si="3"/>
        <v>月</v>
      </c>
      <c r="D58" s="4" t="s">
        <v>54</v>
      </c>
    </row>
    <row r="59" spans="1:5">
      <c r="A59" s="51"/>
      <c r="B59" s="3">
        <v>44238</v>
      </c>
      <c r="C59" s="3" t="str">
        <f t="shared" si="3"/>
        <v>木</v>
      </c>
      <c r="D59" s="4" t="s">
        <v>55</v>
      </c>
    </row>
    <row r="60" spans="1:5">
      <c r="A60" s="51"/>
      <c r="B60" s="3">
        <v>44250</v>
      </c>
      <c r="C60" s="3" t="str">
        <f t="shared" si="3"/>
        <v>火</v>
      </c>
      <c r="D60" s="4" t="s">
        <v>52</v>
      </c>
    </row>
    <row r="61" spans="1:5">
      <c r="A61" s="51"/>
      <c r="B61" s="9">
        <v>44275</v>
      </c>
      <c r="C61" s="9" t="str">
        <f t="shared" si="3"/>
        <v>土</v>
      </c>
      <c r="D61" s="10" t="s">
        <v>56</v>
      </c>
      <c r="E61" t="s">
        <v>63</v>
      </c>
    </row>
    <row r="62" spans="1:5">
      <c r="A62" s="50"/>
      <c r="B62" s="5"/>
      <c r="C62" s="5"/>
      <c r="D62" s="6"/>
    </row>
    <row r="63" spans="1:5">
      <c r="A63" s="48" t="s">
        <v>64</v>
      </c>
      <c r="B63" s="1">
        <v>44315</v>
      </c>
      <c r="C63" s="1" t="str">
        <f>TEXT(B63,"aaa")</f>
        <v>木</v>
      </c>
      <c r="D63" s="2" t="s">
        <v>40</v>
      </c>
    </row>
    <row r="64" spans="1:5">
      <c r="A64" s="49"/>
      <c r="B64" s="3">
        <v>44319</v>
      </c>
      <c r="C64" s="3" t="str">
        <f t="shared" ref="C64:C66" si="5">TEXT(B64,"aaa")</f>
        <v>月</v>
      </c>
      <c r="D64" s="4" t="s">
        <v>42</v>
      </c>
    </row>
    <row r="65" spans="1:5">
      <c r="A65" s="49"/>
      <c r="B65" s="3">
        <v>44320</v>
      </c>
      <c r="C65" s="3" t="str">
        <f t="shared" si="5"/>
        <v>火</v>
      </c>
      <c r="D65" s="4" t="s">
        <v>43</v>
      </c>
    </row>
    <row r="66" spans="1:5">
      <c r="A66" s="49"/>
      <c r="B66" s="3">
        <v>44321</v>
      </c>
      <c r="C66" s="3" t="str">
        <f t="shared" si="5"/>
        <v>水</v>
      </c>
      <c r="D66" s="4" t="s">
        <v>44</v>
      </c>
    </row>
    <row r="67" spans="1:5">
      <c r="A67" s="49"/>
      <c r="B67" s="3">
        <v>44396</v>
      </c>
      <c r="C67" s="3" t="str">
        <f t="shared" ref="C67:C78" si="6">TEXT(B67,"aaa")</f>
        <v>月</v>
      </c>
      <c r="D67" s="4" t="s">
        <v>45</v>
      </c>
    </row>
    <row r="68" spans="1:5">
      <c r="A68" s="49"/>
      <c r="B68" s="3">
        <v>44419</v>
      </c>
      <c r="C68" s="3" t="str">
        <f t="shared" si="6"/>
        <v>水</v>
      </c>
      <c r="D68" s="4" t="s">
        <v>46</v>
      </c>
    </row>
    <row r="69" spans="1:5">
      <c r="A69" s="49"/>
      <c r="B69" s="3">
        <v>44459</v>
      </c>
      <c r="C69" s="3" t="str">
        <f t="shared" si="6"/>
        <v>月</v>
      </c>
      <c r="D69" s="4" t="s">
        <v>47</v>
      </c>
    </row>
    <row r="70" spans="1:5">
      <c r="A70" s="49"/>
      <c r="B70" s="3">
        <v>44462</v>
      </c>
      <c r="C70" s="3" t="str">
        <f t="shared" si="6"/>
        <v>木</v>
      </c>
      <c r="D70" s="4" t="s">
        <v>48</v>
      </c>
    </row>
    <row r="71" spans="1:5">
      <c r="A71" s="49"/>
      <c r="B71" s="3">
        <v>44480</v>
      </c>
      <c r="C71" s="3" t="str">
        <f t="shared" si="6"/>
        <v>月</v>
      </c>
      <c r="D71" s="4" t="s">
        <v>62</v>
      </c>
    </row>
    <row r="72" spans="1:5">
      <c r="A72" s="49"/>
      <c r="B72" s="3">
        <v>44503</v>
      </c>
      <c r="C72" s="3" t="str">
        <f t="shared" si="6"/>
        <v>水</v>
      </c>
      <c r="D72" s="4" t="s">
        <v>50</v>
      </c>
    </row>
    <row r="73" spans="1:5">
      <c r="A73" s="49"/>
      <c r="B73" s="3">
        <v>44523</v>
      </c>
      <c r="C73" s="3" t="str">
        <f t="shared" si="6"/>
        <v>火</v>
      </c>
      <c r="D73" s="4" t="s">
        <v>51</v>
      </c>
    </row>
    <row r="74" spans="1:5">
      <c r="A74" s="51"/>
      <c r="B74" s="3">
        <v>44562</v>
      </c>
      <c r="C74" s="3" t="str">
        <f t="shared" si="6"/>
        <v>土</v>
      </c>
      <c r="D74" s="4" t="s">
        <v>53</v>
      </c>
    </row>
    <row r="75" spans="1:5">
      <c r="A75" s="51"/>
      <c r="B75" s="3">
        <v>44571</v>
      </c>
      <c r="C75" s="3" t="str">
        <f t="shared" si="6"/>
        <v>月</v>
      </c>
      <c r="D75" s="4" t="s">
        <v>54</v>
      </c>
    </row>
    <row r="76" spans="1:5">
      <c r="A76" s="51"/>
      <c r="B76" s="3">
        <v>44603</v>
      </c>
      <c r="C76" s="3" t="str">
        <f t="shared" si="6"/>
        <v>金</v>
      </c>
      <c r="D76" s="4" t="s">
        <v>65</v>
      </c>
    </row>
    <row r="77" spans="1:5">
      <c r="A77" s="51"/>
      <c r="B77" s="3">
        <v>44615</v>
      </c>
      <c r="C77" s="3" t="str">
        <f t="shared" si="6"/>
        <v>水</v>
      </c>
      <c r="D77" s="8" t="s">
        <v>52</v>
      </c>
    </row>
    <row r="78" spans="1:5">
      <c r="A78" s="51"/>
      <c r="B78" s="9">
        <v>44640</v>
      </c>
      <c r="C78" s="9" t="str">
        <f t="shared" si="6"/>
        <v>日</v>
      </c>
      <c r="D78" s="10" t="s">
        <v>56</v>
      </c>
      <c r="E78" t="s">
        <v>63</v>
      </c>
    </row>
    <row r="79" spans="1:5">
      <c r="A79" s="50"/>
      <c r="B79" s="5"/>
      <c r="C79" s="5"/>
      <c r="D79" s="6"/>
    </row>
  </sheetData>
  <mergeCells count="4">
    <mergeCell ref="A2:A20"/>
    <mergeCell ref="A21:A44"/>
    <mergeCell ref="A45:A62"/>
    <mergeCell ref="A63:A79"/>
  </mergeCells>
  <phoneticPr fontId="1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F0DA0-1D14-4861-A157-17E5783E3AF0}">
  <sheetPr>
    <tabColor rgb="FFFF0000"/>
  </sheetPr>
  <dimension ref="B1:L44"/>
  <sheetViews>
    <sheetView topLeftCell="A2" zoomScale="90" zoomScaleNormal="90" workbookViewId="0">
      <selection activeCell="C7" sqref="C7:C8"/>
    </sheetView>
  </sheetViews>
  <sheetFormatPr defaultColWidth="9" defaultRowHeight="18"/>
  <cols>
    <col min="1" max="1" width="5.58203125" customWidth="1"/>
    <col min="2" max="2" width="14.33203125" customWidth="1"/>
    <col min="3" max="3" width="6.83203125" customWidth="1"/>
    <col min="4" max="4" width="15.5" customWidth="1"/>
    <col min="5" max="5" width="15.58203125" customWidth="1"/>
    <col min="6" max="6" width="30.58203125" customWidth="1"/>
    <col min="7" max="7" width="11" customWidth="1"/>
    <col min="8" max="8" width="6.5" customWidth="1"/>
    <col min="9" max="9" width="9.33203125" customWidth="1"/>
    <col min="10" max="10" width="10.25" customWidth="1"/>
    <col min="11" max="11" width="9" customWidth="1"/>
    <col min="12" max="12" width="10.75" customWidth="1"/>
    <col min="15" max="15" width="9.33203125" customWidth="1"/>
  </cols>
  <sheetData>
    <row r="1" spans="2:12">
      <c r="C1" s="11" t="s">
        <v>0</v>
      </c>
      <c r="D1" s="11"/>
      <c r="E1" s="12"/>
      <c r="F1" s="12"/>
    </row>
    <row r="2" spans="2:12">
      <c r="C2" s="11" t="s">
        <v>1</v>
      </c>
      <c r="D2" s="11"/>
      <c r="E2" s="12"/>
      <c r="F2" s="12"/>
    </row>
    <row r="3" spans="2:12">
      <c r="C3" s="11" t="s">
        <v>2</v>
      </c>
      <c r="D3" s="11"/>
      <c r="E3" s="12"/>
      <c r="F3" s="12"/>
    </row>
    <row r="4" spans="2:12">
      <c r="B4" s="13" t="s">
        <v>3</v>
      </c>
      <c r="I4" t="s">
        <v>4</v>
      </c>
      <c r="K4" s="38" t="s">
        <v>5</v>
      </c>
    </row>
    <row r="5" spans="2:12" ht="11.25" customHeight="1" thickBot="1">
      <c r="K5" s="44"/>
    </row>
    <row r="6" spans="2:12" ht="18.5" thickTop="1">
      <c r="B6" t="s">
        <v>6</v>
      </c>
      <c r="C6" s="46" t="s">
        <v>66</v>
      </c>
      <c r="F6" s="47"/>
      <c r="I6" s="36" t="s">
        <v>8</v>
      </c>
      <c r="J6" s="37">
        <v>2023</v>
      </c>
      <c r="K6" s="38" t="s">
        <v>9</v>
      </c>
      <c r="L6" s="39">
        <f>DATE(J6,J7,1)</f>
        <v>45108</v>
      </c>
    </row>
    <row r="7" spans="2:12" ht="18.5" thickBot="1">
      <c r="B7" t="s">
        <v>10</v>
      </c>
      <c r="C7" s="46" t="s">
        <v>70</v>
      </c>
      <c r="I7" s="40" t="s">
        <v>12</v>
      </c>
      <c r="J7" s="41">
        <v>7</v>
      </c>
      <c r="K7" s="38" t="s">
        <v>13</v>
      </c>
    </row>
    <row r="8" spans="2:12" ht="19.5" customHeight="1" thickTop="1">
      <c r="B8" t="s">
        <v>14</v>
      </c>
      <c r="C8" s="46" t="s">
        <v>71</v>
      </c>
      <c r="K8" s="38" t="s">
        <v>16</v>
      </c>
    </row>
    <row r="9" spans="2:12" ht="36">
      <c r="B9" s="14" t="s">
        <v>17</v>
      </c>
      <c r="C9" s="15" t="s">
        <v>18</v>
      </c>
      <c r="D9" s="16" t="s">
        <v>19</v>
      </c>
      <c r="E9" s="16" t="s">
        <v>20</v>
      </c>
      <c r="F9" s="17" t="s">
        <v>21</v>
      </c>
      <c r="G9" s="18" t="s">
        <v>22</v>
      </c>
      <c r="H9" s="19"/>
      <c r="J9" s="42"/>
      <c r="K9" s="38" t="s">
        <v>23</v>
      </c>
    </row>
    <row r="10" spans="2:12" ht="18" customHeight="1">
      <c r="B10" s="20">
        <f>DATE(J6,J7,1)</f>
        <v>45108</v>
      </c>
      <c r="C10" s="21" t="str">
        <f>TEXT(B10,"aaa")</f>
        <v>土</v>
      </c>
      <c r="D10" s="22" t="s">
        <v>9</v>
      </c>
      <c r="E10" s="22"/>
      <c r="F10" s="45"/>
      <c r="G10" s="24" t="str">
        <f>IF(ISERROR(VLOOKUP(B10,祝日!$B$2:$D$78,3,0)),"",VLOOKUP(B10,祝日!$B$2:$D$78,3,0))</f>
        <v/>
      </c>
      <c r="K10" s="38" t="s">
        <v>24</v>
      </c>
    </row>
    <row r="11" spans="2:12" ht="18.75" customHeight="1">
      <c r="B11" s="20">
        <f>B10+1</f>
        <v>45109</v>
      </c>
      <c r="C11" s="21" t="str">
        <f t="shared" ref="C11:C40" si="0">TEXT(B11,"aaa")</f>
        <v>日</v>
      </c>
      <c r="D11" s="22" t="s">
        <v>9</v>
      </c>
      <c r="E11" s="22"/>
      <c r="F11" s="45"/>
      <c r="G11" s="24" t="str">
        <f>IF(ISERROR(VLOOKUP(B11,祝日!$B$2:$D$78,3,0)),"",VLOOKUP(B11,祝日!$B$2:$D$78,3,0))</f>
        <v/>
      </c>
      <c r="I11" s="19"/>
      <c r="K11" s="38" t="s">
        <v>25</v>
      </c>
    </row>
    <row r="12" spans="2:12" ht="18.75" customHeight="1">
      <c r="B12" s="20">
        <f t="shared" ref="B12:B37" si="1">B11+1</f>
        <v>45110</v>
      </c>
      <c r="C12" s="21" t="str">
        <f t="shared" si="0"/>
        <v>月</v>
      </c>
      <c r="D12" s="22" t="s">
        <v>9</v>
      </c>
      <c r="E12" s="22"/>
      <c r="F12" s="45" t="s">
        <v>67</v>
      </c>
      <c r="G12" s="24" t="str">
        <f>IF(ISERROR(VLOOKUP(B12,祝日!$B$2:$D$78,3,0)),"",VLOOKUP(B12,祝日!$B$2:$D$78,3,0))</f>
        <v/>
      </c>
      <c r="K12" s="38" t="s">
        <v>26</v>
      </c>
    </row>
    <row r="13" spans="2:12" ht="18.75" customHeight="1">
      <c r="B13" s="20">
        <f t="shared" si="1"/>
        <v>45111</v>
      </c>
      <c r="C13" s="21" t="str">
        <f t="shared" si="0"/>
        <v>火</v>
      </c>
      <c r="D13" s="22" t="s">
        <v>9</v>
      </c>
      <c r="E13" s="22"/>
      <c r="F13" s="45" t="s">
        <v>67</v>
      </c>
      <c r="G13" s="24" t="str">
        <f>IF(ISERROR(VLOOKUP(B13,祝日!$B$2:$D$78,3,0)),"",VLOOKUP(B13,祝日!$B$2:$D$78,3,0))</f>
        <v/>
      </c>
    </row>
    <row r="14" spans="2:12" ht="18.75" customHeight="1">
      <c r="B14" s="20">
        <f t="shared" si="1"/>
        <v>45112</v>
      </c>
      <c r="C14" s="21" t="str">
        <f t="shared" si="0"/>
        <v>水</v>
      </c>
      <c r="D14" s="22" t="s">
        <v>9</v>
      </c>
      <c r="E14" s="22"/>
      <c r="F14" s="45" t="s">
        <v>67</v>
      </c>
      <c r="G14" s="24" t="str">
        <f>IF(ISERROR(VLOOKUP(B14,祝日!$B$2:$D$78,3,0)),"",VLOOKUP(B14,祝日!$B$2:$D$78,3,0))</f>
        <v/>
      </c>
    </row>
    <row r="15" spans="2:12" ht="18.75" customHeight="1">
      <c r="B15" s="20">
        <f t="shared" si="1"/>
        <v>45113</v>
      </c>
      <c r="C15" s="21" t="str">
        <f t="shared" si="0"/>
        <v>木</v>
      </c>
      <c r="D15" s="22" t="s">
        <v>9</v>
      </c>
      <c r="E15" s="22"/>
      <c r="F15" s="45" t="s">
        <v>67</v>
      </c>
      <c r="G15" s="24" t="str">
        <f>IF(ISERROR(VLOOKUP(B15,祝日!$B$2:$D$78,3,0)),"",VLOOKUP(B15,祝日!$B$2:$D$78,3,0))</f>
        <v/>
      </c>
    </row>
    <row r="16" spans="2:12" ht="18.75" customHeight="1">
      <c r="B16" s="20">
        <f t="shared" si="1"/>
        <v>45114</v>
      </c>
      <c r="C16" s="21" t="str">
        <f t="shared" si="0"/>
        <v>金</v>
      </c>
      <c r="D16" s="22" t="s">
        <v>9</v>
      </c>
      <c r="E16" s="22"/>
      <c r="F16" s="45" t="s">
        <v>67</v>
      </c>
      <c r="G16" s="24" t="str">
        <f>IF(ISERROR(VLOOKUP(B16,祝日!$B$2:$D$78,3,0)),"",VLOOKUP(B16,祝日!$B$2:$D$78,3,0))</f>
        <v/>
      </c>
    </row>
    <row r="17" spans="2:9" ht="18.75" customHeight="1">
      <c r="B17" s="20">
        <f t="shared" si="1"/>
        <v>45115</v>
      </c>
      <c r="C17" s="21" t="str">
        <f t="shared" si="0"/>
        <v>土</v>
      </c>
      <c r="D17" s="22" t="s">
        <v>9</v>
      </c>
      <c r="E17" s="22"/>
      <c r="F17" s="45"/>
      <c r="G17" s="24" t="str">
        <f>IF(ISERROR(VLOOKUP(B17,祝日!$B$2:$D$78,3,0)),"",VLOOKUP(B17,祝日!$B$2:$D$78,3,0))</f>
        <v/>
      </c>
    </row>
    <row r="18" spans="2:9" ht="18.75" customHeight="1">
      <c r="B18" s="20">
        <f t="shared" si="1"/>
        <v>45116</v>
      </c>
      <c r="C18" s="21" t="str">
        <f t="shared" si="0"/>
        <v>日</v>
      </c>
      <c r="D18" s="22" t="s">
        <v>9</v>
      </c>
      <c r="E18" s="22"/>
      <c r="F18" s="45"/>
      <c r="G18" s="24" t="str">
        <f>IF(ISERROR(VLOOKUP(B18,祝日!$B$2:$D$78,3,0)),"",VLOOKUP(B18,祝日!$B$2:$D$78,3,0))</f>
        <v/>
      </c>
    </row>
    <row r="19" spans="2:9" ht="18.75" customHeight="1">
      <c r="B19" s="20">
        <f t="shared" si="1"/>
        <v>45117</v>
      </c>
      <c r="C19" s="21" t="str">
        <f t="shared" si="0"/>
        <v>月</v>
      </c>
      <c r="D19" s="22" t="s">
        <v>9</v>
      </c>
      <c r="E19" s="22"/>
      <c r="F19" s="45" t="s">
        <v>67</v>
      </c>
      <c r="G19" s="24" t="str">
        <f>IF(ISERROR(VLOOKUP(B19,祝日!$B$2:$D$78,3,0)),"",VLOOKUP(B19,祝日!$B$2:$D$78,3,0))</f>
        <v/>
      </c>
    </row>
    <row r="20" spans="2:9" ht="18.75" customHeight="1">
      <c r="B20" s="20">
        <f t="shared" si="1"/>
        <v>45118</v>
      </c>
      <c r="C20" s="21" t="str">
        <f t="shared" si="0"/>
        <v>火</v>
      </c>
      <c r="D20" s="22" t="s">
        <v>9</v>
      </c>
      <c r="E20" s="22"/>
      <c r="F20" s="45" t="s">
        <v>67</v>
      </c>
      <c r="G20" s="24" t="str">
        <f>IF(ISERROR(VLOOKUP(B20,祝日!$B$2:$D$78,3,0)),"",VLOOKUP(B20,祝日!$B$2:$D$78,3,0))</f>
        <v/>
      </c>
    </row>
    <row r="21" spans="2:9" ht="18.75" customHeight="1">
      <c r="B21" s="20">
        <f t="shared" si="1"/>
        <v>45119</v>
      </c>
      <c r="C21" s="21" t="str">
        <f t="shared" si="0"/>
        <v>水</v>
      </c>
      <c r="D21" s="22" t="s">
        <v>9</v>
      </c>
      <c r="E21" s="22"/>
      <c r="F21" s="45" t="s">
        <v>67</v>
      </c>
      <c r="G21" s="24" t="str">
        <f>IF(ISERROR(VLOOKUP(B21,祝日!$B$2:$D$78,3,0)),"",VLOOKUP(B21,祝日!$B$2:$D$78,3,0))</f>
        <v/>
      </c>
    </row>
    <row r="22" spans="2:9" ht="18.75" customHeight="1">
      <c r="B22" s="20">
        <f t="shared" si="1"/>
        <v>45120</v>
      </c>
      <c r="C22" s="21" t="str">
        <f t="shared" si="0"/>
        <v>木</v>
      </c>
      <c r="D22" s="22" t="s">
        <v>9</v>
      </c>
      <c r="E22" s="22"/>
      <c r="F22" s="45" t="s">
        <v>67</v>
      </c>
      <c r="G22" s="24" t="str">
        <f>IF(ISERROR(VLOOKUP(B22,祝日!$B$2:$D$78,3,0)),"",VLOOKUP(B22,祝日!$B$2:$D$78,3,0))</f>
        <v/>
      </c>
    </row>
    <row r="23" spans="2:9" ht="18.75" customHeight="1">
      <c r="B23" s="20">
        <f t="shared" si="1"/>
        <v>45121</v>
      </c>
      <c r="C23" s="21" t="str">
        <f t="shared" si="0"/>
        <v>金</v>
      </c>
      <c r="D23" s="22" t="s">
        <v>9</v>
      </c>
      <c r="E23" s="22"/>
      <c r="F23" s="45" t="s">
        <v>67</v>
      </c>
      <c r="G23" s="24" t="str">
        <f>IF(ISERROR(VLOOKUP(B23,祝日!$B$2:$D$78,3,0)),"",VLOOKUP(B23,祝日!$B$2:$D$78,3,0))</f>
        <v/>
      </c>
    </row>
    <row r="24" spans="2:9" ht="18.75" customHeight="1">
      <c r="B24" s="20">
        <f t="shared" si="1"/>
        <v>45122</v>
      </c>
      <c r="C24" s="21" t="str">
        <f t="shared" si="0"/>
        <v>土</v>
      </c>
      <c r="D24" s="22" t="s">
        <v>9</v>
      </c>
      <c r="E24" s="22"/>
      <c r="F24" s="45"/>
      <c r="G24" s="24" t="str">
        <f>IF(ISERROR(VLOOKUP(B24,祝日!$B$2:$D$78,3,0)),"",VLOOKUP(B24,祝日!$B$2:$D$78,3,0))</f>
        <v/>
      </c>
    </row>
    <row r="25" spans="2:9" ht="18.75" customHeight="1">
      <c r="B25" s="20">
        <f t="shared" si="1"/>
        <v>45123</v>
      </c>
      <c r="C25" s="21" t="str">
        <f t="shared" si="0"/>
        <v>日</v>
      </c>
      <c r="D25" s="22" t="s">
        <v>9</v>
      </c>
      <c r="E25" s="22"/>
      <c r="F25" s="23"/>
      <c r="G25" s="24" t="str">
        <f>IF(ISERROR(VLOOKUP(B25,祝日!$B$2:$D$78,3,0)),"",VLOOKUP(B25,祝日!$B$2:$D$78,3,0))</f>
        <v/>
      </c>
      <c r="I25" s="43"/>
    </row>
    <row r="26" spans="2:9" ht="18.75" customHeight="1">
      <c r="B26" s="20">
        <f t="shared" si="1"/>
        <v>45124</v>
      </c>
      <c r="C26" s="21" t="str">
        <f t="shared" si="0"/>
        <v>月</v>
      </c>
      <c r="D26" s="22" t="s">
        <v>9</v>
      </c>
      <c r="E26" s="22"/>
      <c r="F26" s="45" t="s">
        <v>67</v>
      </c>
      <c r="G26" s="24" t="str">
        <f>IF(ISERROR(VLOOKUP(B26,祝日!$B$2:$D$78,3,0)),"",VLOOKUP(B26,祝日!$B$2:$D$78,3,0))</f>
        <v/>
      </c>
    </row>
    <row r="27" spans="2:9" ht="18.75" customHeight="1">
      <c r="B27" s="20">
        <f t="shared" si="1"/>
        <v>45125</v>
      </c>
      <c r="C27" s="21" t="str">
        <f t="shared" si="0"/>
        <v>火</v>
      </c>
      <c r="D27" s="22" t="s">
        <v>9</v>
      </c>
      <c r="E27" s="22"/>
      <c r="F27" s="45" t="s">
        <v>67</v>
      </c>
      <c r="G27" s="24" t="str">
        <f>IF(ISERROR(VLOOKUP(B27,祝日!$B$2:$D$78,3,0)),"",VLOOKUP(B27,祝日!$B$2:$D$78,3,0))</f>
        <v/>
      </c>
    </row>
    <row r="28" spans="2:9" ht="18.75" customHeight="1">
      <c r="B28" s="20">
        <f t="shared" si="1"/>
        <v>45126</v>
      </c>
      <c r="C28" s="21" t="str">
        <f t="shared" si="0"/>
        <v>水</v>
      </c>
      <c r="D28" s="22" t="s">
        <v>9</v>
      </c>
      <c r="E28" s="22"/>
      <c r="F28" s="45" t="s">
        <v>67</v>
      </c>
      <c r="G28" s="24" t="str">
        <f>IF(ISERROR(VLOOKUP(B28,祝日!$B$2:$D$78,3,0)),"",VLOOKUP(B28,祝日!$B$2:$D$78,3,0))</f>
        <v/>
      </c>
    </row>
    <row r="29" spans="2:9" ht="18.75" customHeight="1">
      <c r="B29" s="20">
        <f t="shared" si="1"/>
        <v>45127</v>
      </c>
      <c r="C29" s="21" t="str">
        <f t="shared" si="0"/>
        <v>木</v>
      </c>
      <c r="D29" s="22" t="s">
        <v>9</v>
      </c>
      <c r="E29" s="22"/>
      <c r="F29" s="45" t="s">
        <v>67</v>
      </c>
      <c r="G29" s="24" t="str">
        <f>IF(ISERROR(VLOOKUP(B29,祝日!$B$2:$D$78,3,0)),"",VLOOKUP(B29,祝日!$B$2:$D$78,3,0))</f>
        <v/>
      </c>
    </row>
    <row r="30" spans="2:9" ht="18.75" customHeight="1">
      <c r="B30" s="20">
        <f t="shared" si="1"/>
        <v>45128</v>
      </c>
      <c r="C30" s="21" t="str">
        <f t="shared" si="0"/>
        <v>金</v>
      </c>
      <c r="D30" s="22" t="s">
        <v>9</v>
      </c>
      <c r="E30" s="22"/>
      <c r="F30" s="45" t="s">
        <v>67</v>
      </c>
      <c r="G30" s="24" t="str">
        <f>IF(ISERROR(VLOOKUP(B30,祝日!$B$2:$D$78,3,0)),"",VLOOKUP(B30,祝日!$B$2:$D$78,3,0))</f>
        <v/>
      </c>
    </row>
    <row r="31" spans="2:9" ht="18.75" customHeight="1">
      <c r="B31" s="20">
        <f t="shared" si="1"/>
        <v>45129</v>
      </c>
      <c r="C31" s="21" t="str">
        <f t="shared" si="0"/>
        <v>土</v>
      </c>
      <c r="D31" s="22" t="s">
        <v>9</v>
      </c>
      <c r="E31" s="22"/>
      <c r="F31" s="45"/>
      <c r="G31" s="24" t="str">
        <f>IF(ISERROR(VLOOKUP(B31,祝日!$B$2:$D$78,3,0)),"",VLOOKUP(B31,祝日!$B$2:$D$78,3,0))</f>
        <v/>
      </c>
    </row>
    <row r="32" spans="2:9" ht="18.75" customHeight="1">
      <c r="B32" s="20">
        <f t="shared" si="1"/>
        <v>45130</v>
      </c>
      <c r="C32" s="21" t="str">
        <f t="shared" si="0"/>
        <v>日</v>
      </c>
      <c r="D32" s="22" t="s">
        <v>9</v>
      </c>
      <c r="E32" s="22"/>
      <c r="F32" s="45"/>
      <c r="G32" s="24" t="str">
        <f>IF(ISERROR(VLOOKUP(B32,祝日!$B$2:$D$78,3,0)),"",VLOOKUP(B32,祝日!$B$2:$D$78,3,0))</f>
        <v/>
      </c>
    </row>
    <row r="33" spans="2:7" ht="18.75" customHeight="1">
      <c r="B33" s="20">
        <f t="shared" si="1"/>
        <v>45131</v>
      </c>
      <c r="C33" s="21" t="str">
        <f t="shared" si="0"/>
        <v>月</v>
      </c>
      <c r="D33" s="22" t="s">
        <v>9</v>
      </c>
      <c r="E33" s="22"/>
      <c r="F33" s="45" t="s">
        <v>67</v>
      </c>
      <c r="G33" s="24" t="str">
        <f>IF(ISERROR(VLOOKUP(B33,祝日!$B$2:$D$78,3,0)),"",VLOOKUP(B33,祝日!$B$2:$D$78,3,0))</f>
        <v/>
      </c>
    </row>
    <row r="34" spans="2:7" ht="18.75" customHeight="1">
      <c r="B34" s="20">
        <f t="shared" si="1"/>
        <v>45132</v>
      </c>
      <c r="C34" s="21" t="str">
        <f t="shared" si="0"/>
        <v>火</v>
      </c>
      <c r="D34" s="22" t="s">
        <v>9</v>
      </c>
      <c r="E34" s="22"/>
      <c r="F34" s="45" t="s">
        <v>67</v>
      </c>
      <c r="G34" s="24" t="str">
        <f>IF(ISERROR(VLOOKUP(B34,祝日!$B$2:$D$78,3,0)),"",VLOOKUP(B34,祝日!$B$2:$D$78,3,0))</f>
        <v/>
      </c>
    </row>
    <row r="35" spans="2:7" ht="18.75" customHeight="1">
      <c r="B35" s="20">
        <f t="shared" si="1"/>
        <v>45133</v>
      </c>
      <c r="C35" s="21" t="str">
        <f t="shared" si="0"/>
        <v>水</v>
      </c>
      <c r="D35" s="22" t="s">
        <v>9</v>
      </c>
      <c r="E35" s="22"/>
      <c r="F35" s="45" t="s">
        <v>67</v>
      </c>
      <c r="G35" s="24" t="str">
        <f>IF(ISERROR(VLOOKUP(B35,祝日!$B$2:$D$78,3,0)),"",VLOOKUP(B35,祝日!$B$2:$D$78,3,0))</f>
        <v/>
      </c>
    </row>
    <row r="36" spans="2:7" ht="18.75" customHeight="1">
      <c r="B36" s="20">
        <f t="shared" si="1"/>
        <v>45134</v>
      </c>
      <c r="C36" s="21" t="str">
        <f t="shared" si="0"/>
        <v>木</v>
      </c>
      <c r="D36" s="22" t="s">
        <v>9</v>
      </c>
      <c r="E36" s="22"/>
      <c r="F36" s="45" t="s">
        <v>67</v>
      </c>
      <c r="G36" s="24" t="str">
        <f>IF(ISERROR(VLOOKUP(B36,祝日!$B$2:$D$78,3,0)),"",VLOOKUP(B36,祝日!$B$2:$D$78,3,0))</f>
        <v/>
      </c>
    </row>
    <row r="37" spans="2:7" ht="18.75" customHeight="1">
      <c r="B37" s="20">
        <f t="shared" si="1"/>
        <v>45135</v>
      </c>
      <c r="C37" s="21" t="str">
        <f t="shared" si="0"/>
        <v>金</v>
      </c>
      <c r="D37" s="22" t="s">
        <v>9</v>
      </c>
      <c r="E37" s="22"/>
      <c r="F37" s="45" t="s">
        <v>67</v>
      </c>
      <c r="G37" s="24" t="str">
        <f>IF(ISERROR(VLOOKUP(B37,祝日!$B$2:$D$78,3,0)),"",VLOOKUP(B37,祝日!$B$2:$D$78,3,0))</f>
        <v/>
      </c>
    </row>
    <row r="38" spans="2:7" ht="18.75" customHeight="1">
      <c r="B38" s="20">
        <f>IF(B37=EOMONTH($B$10,0),"",B37+1)</f>
        <v>45136</v>
      </c>
      <c r="C38" s="21" t="str">
        <f t="shared" si="0"/>
        <v>土</v>
      </c>
      <c r="D38" s="22" t="s">
        <v>9</v>
      </c>
      <c r="E38" s="22"/>
      <c r="F38" s="45"/>
      <c r="G38" s="24" t="str">
        <f>IF(ISERROR(VLOOKUP(B38,祝日!$B$2:$D$78,3,0)),"",VLOOKUP(B38,祝日!$B$2:$D$78,3,0))</f>
        <v/>
      </c>
    </row>
    <row r="39" spans="2:7" ht="18.75" customHeight="1">
      <c r="B39" s="20">
        <f>IF(OR(B38="",B38=EOMONTH($B$10,0)),"",B38+1)</f>
        <v>45137</v>
      </c>
      <c r="C39" s="21" t="str">
        <f t="shared" si="0"/>
        <v>日</v>
      </c>
      <c r="D39" s="22" t="s">
        <v>9</v>
      </c>
      <c r="E39" s="22"/>
      <c r="F39" s="45"/>
      <c r="G39" s="24" t="str">
        <f>IF(ISERROR(VLOOKUP(B39,祝日!$B$2:$D$78,3,0)),"",VLOOKUP(B39,祝日!$B$2:$D$78,3,0))</f>
        <v/>
      </c>
    </row>
    <row r="40" spans="2:7" ht="18.75" customHeight="1">
      <c r="B40" s="26">
        <f>IF(OR(B39="",B39=EOMONTH($B$10,0)),"",B39+1)</f>
        <v>45138</v>
      </c>
      <c r="C40" s="27" t="str">
        <f t="shared" si="0"/>
        <v>月</v>
      </c>
      <c r="D40" s="28" t="s">
        <v>9</v>
      </c>
      <c r="E40" s="28"/>
      <c r="F40" s="45" t="s">
        <v>67</v>
      </c>
      <c r="G40" s="30"/>
    </row>
    <row r="41" spans="2:7" ht="18" customHeight="1">
      <c r="B41" s="31" t="s">
        <v>27</v>
      </c>
      <c r="C41" s="32"/>
      <c r="D41" s="33">
        <f>COUNTIF(D10:D40,"休")</f>
        <v>0</v>
      </c>
      <c r="E41" s="33">
        <f>COUNTIF(E10:E40,"休")+COUNTIF(E10:E40,"雨休")</f>
        <v>0</v>
      </c>
      <c r="F41" s="34"/>
    </row>
    <row r="42" spans="2:7">
      <c r="B42" s="32" t="s">
        <v>28</v>
      </c>
      <c r="C42" s="32"/>
      <c r="D42" s="33">
        <f>DAY(EOMONTH(L6,0))-COUNTIF(D10:D40,"ー")-COUNTIF(D10:D40,"夏休")-COUNTIF(D10:D40,"年末年始休")-COUNTIF(D10:D40,"工場製作")-COUNTIF(D10:D40,"その他休")</f>
        <v>0</v>
      </c>
      <c r="E42" s="33">
        <f>DAY(EOMONTH(L6,0))-COUNTIF(E10:E40,"ー")-COUNTIF(E10:E40,"夏休")-COUNTIF(E10:E40,"年末年始休")-COUNTIF(E10:E40,"工場製作")-COUNTIF(E10:E40,"その他休")</f>
        <v>31</v>
      </c>
    </row>
    <row r="43" spans="2:7">
      <c r="B43" t="s">
        <v>29</v>
      </c>
      <c r="D43" s="35" t="e">
        <f>D41/D42</f>
        <v>#DIV/0!</v>
      </c>
      <c r="E43" s="35">
        <f>E41/E42</f>
        <v>0</v>
      </c>
      <c r="F43" t="s">
        <v>30</v>
      </c>
    </row>
    <row r="44" spans="2:7">
      <c r="F44" t="s">
        <v>31</v>
      </c>
    </row>
  </sheetData>
  <phoneticPr fontId="10"/>
  <conditionalFormatting sqref="B10:F40">
    <cfRule type="expression" dxfId="26" priority="1">
      <formula>$G10&lt;&gt;""</formula>
    </cfRule>
    <cfRule type="expression" dxfId="25" priority="2">
      <formula>$C10="日"</formula>
    </cfRule>
    <cfRule type="expression" dxfId="24" priority="3">
      <formula>$C10="土"</formula>
    </cfRule>
  </conditionalFormatting>
  <dataValidations count="1">
    <dataValidation type="list" allowBlank="1" showInputMessage="1" showErrorMessage="1" sqref="D10:E40" xr:uid="{F57CA757-F65F-4B91-BDFB-FCF14ACAF28F}">
      <formula1>$K$5:$K$12</formula1>
    </dataValidation>
  </dataValidations>
  <pageMargins left="0.39370078740157499" right="0.39370078740157499" top="0.57999999999999996" bottom="0.25" header="0.31496062992126" footer="0.13"/>
  <pageSetup paperSize="9" scale="97" orientation="portrait" r:id="rId1"/>
  <headerFooter>
    <oddHeader>&amp;R&amp;"ＭＳ 明朝,標準"&amp;12別紙３</oddHeader>
  </headerFooter>
  <colBreaks count="1" manualBreakCount="1">
    <brk id="6" max="4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F6757-D17A-453E-86B8-664ABEAEB85B}">
  <sheetPr>
    <tabColor rgb="FFFF0000"/>
  </sheetPr>
  <dimension ref="B1:L44"/>
  <sheetViews>
    <sheetView zoomScale="90" zoomScaleNormal="90" workbookViewId="0">
      <selection activeCell="L28" sqref="L28"/>
    </sheetView>
  </sheetViews>
  <sheetFormatPr defaultColWidth="9" defaultRowHeight="18"/>
  <cols>
    <col min="1" max="1" width="5.58203125" customWidth="1"/>
    <col min="2" max="2" width="14.33203125" customWidth="1"/>
    <col min="3" max="3" width="6.83203125" customWidth="1"/>
    <col min="4" max="4" width="15.5" customWidth="1"/>
    <col min="5" max="5" width="15.58203125" customWidth="1"/>
    <col min="6" max="6" width="30.58203125" customWidth="1"/>
    <col min="7" max="7" width="11" customWidth="1"/>
    <col min="8" max="8" width="6.5" customWidth="1"/>
    <col min="9" max="9" width="9.33203125" customWidth="1"/>
    <col min="10" max="10" width="10.25" customWidth="1"/>
    <col min="11" max="11" width="9" customWidth="1"/>
    <col min="12" max="12" width="10.75" customWidth="1"/>
    <col min="15" max="15" width="9.33203125" customWidth="1"/>
  </cols>
  <sheetData>
    <row r="1" spans="2:12">
      <c r="C1" s="11" t="s">
        <v>0</v>
      </c>
      <c r="D1" s="11"/>
      <c r="E1" s="12"/>
      <c r="F1" s="12"/>
    </row>
    <row r="2" spans="2:12">
      <c r="C2" s="11" t="s">
        <v>1</v>
      </c>
      <c r="D2" s="11"/>
      <c r="E2" s="12"/>
      <c r="F2" s="12"/>
    </row>
    <row r="3" spans="2:12">
      <c r="C3" s="11" t="s">
        <v>2</v>
      </c>
      <c r="D3" s="11"/>
      <c r="E3" s="12"/>
      <c r="F3" s="12"/>
    </row>
    <row r="4" spans="2:12">
      <c r="B4" s="13" t="s">
        <v>3</v>
      </c>
      <c r="I4" t="s">
        <v>4</v>
      </c>
      <c r="K4" s="38" t="s">
        <v>5</v>
      </c>
    </row>
    <row r="5" spans="2:12" ht="11.25" customHeight="1" thickBot="1">
      <c r="K5" s="44"/>
    </row>
    <row r="6" spans="2:12" ht="18.5" thickTop="1">
      <c r="B6" t="s">
        <v>6</v>
      </c>
      <c r="C6" s="46" t="s">
        <v>66</v>
      </c>
      <c r="F6" s="47"/>
      <c r="I6" s="36" t="s">
        <v>8</v>
      </c>
      <c r="J6" s="37">
        <v>2023</v>
      </c>
      <c r="K6" s="38" t="s">
        <v>9</v>
      </c>
      <c r="L6" s="39">
        <f>DATE(J6,J7,1)</f>
        <v>45108</v>
      </c>
    </row>
    <row r="7" spans="2:12" ht="18.5" thickBot="1">
      <c r="B7" t="s">
        <v>10</v>
      </c>
      <c r="C7" s="46" t="s">
        <v>70</v>
      </c>
      <c r="I7" s="40" t="s">
        <v>12</v>
      </c>
      <c r="J7" s="41">
        <v>7</v>
      </c>
      <c r="K7" s="38" t="s">
        <v>13</v>
      </c>
    </row>
    <row r="8" spans="2:12" ht="19.5" customHeight="1" thickTop="1">
      <c r="B8" t="s">
        <v>14</v>
      </c>
      <c r="C8" s="46" t="s">
        <v>71</v>
      </c>
      <c r="K8" s="38" t="s">
        <v>16</v>
      </c>
    </row>
    <row r="9" spans="2:12" ht="36">
      <c r="B9" s="14" t="s">
        <v>17</v>
      </c>
      <c r="C9" s="15" t="s">
        <v>18</v>
      </c>
      <c r="D9" s="16" t="s">
        <v>19</v>
      </c>
      <c r="E9" s="16" t="s">
        <v>20</v>
      </c>
      <c r="F9" s="17" t="s">
        <v>21</v>
      </c>
      <c r="G9" s="18" t="s">
        <v>22</v>
      </c>
      <c r="H9" s="19"/>
      <c r="J9" s="42"/>
      <c r="K9" s="38" t="s">
        <v>23</v>
      </c>
    </row>
    <row r="10" spans="2:12" ht="18" customHeight="1">
      <c r="B10" s="20">
        <f>DATE(J6,J7,1)</f>
        <v>45108</v>
      </c>
      <c r="C10" s="21" t="str">
        <f>TEXT(B10,"aaa")</f>
        <v>土</v>
      </c>
      <c r="D10" s="22" t="s">
        <v>9</v>
      </c>
      <c r="E10" s="22" t="s">
        <v>9</v>
      </c>
      <c r="F10" s="45"/>
      <c r="G10" s="24" t="str">
        <f>IF(ISERROR(VLOOKUP(B10,祝日!$B$2:$D$78,3,0)),"",VLOOKUP(B10,祝日!$B$2:$D$78,3,0))</f>
        <v/>
      </c>
      <c r="K10" s="38" t="s">
        <v>24</v>
      </c>
    </row>
    <row r="11" spans="2:12" ht="18.75" customHeight="1">
      <c r="B11" s="20">
        <f>B10+1</f>
        <v>45109</v>
      </c>
      <c r="C11" s="21" t="str">
        <f t="shared" ref="C11:C40" si="0">TEXT(B11,"aaa")</f>
        <v>日</v>
      </c>
      <c r="D11" s="22" t="s">
        <v>9</v>
      </c>
      <c r="E11" s="22" t="s">
        <v>9</v>
      </c>
      <c r="F11" s="45"/>
      <c r="G11" s="24" t="str">
        <f>IF(ISERROR(VLOOKUP(B11,祝日!$B$2:$D$78,3,0)),"",VLOOKUP(B11,祝日!$B$2:$D$78,3,0))</f>
        <v/>
      </c>
      <c r="I11" s="19"/>
      <c r="K11" s="38" t="s">
        <v>25</v>
      </c>
    </row>
    <row r="12" spans="2:12" ht="18.75" customHeight="1">
      <c r="B12" s="20">
        <f t="shared" ref="B12:B37" si="1">B11+1</f>
        <v>45110</v>
      </c>
      <c r="C12" s="21" t="str">
        <f t="shared" si="0"/>
        <v>月</v>
      </c>
      <c r="D12" s="22" t="s">
        <v>9</v>
      </c>
      <c r="E12" s="22" t="s">
        <v>9</v>
      </c>
      <c r="F12" s="45" t="s">
        <v>67</v>
      </c>
      <c r="G12" s="24" t="str">
        <f>IF(ISERROR(VLOOKUP(B12,祝日!$B$2:$D$78,3,0)),"",VLOOKUP(B12,祝日!$B$2:$D$78,3,0))</f>
        <v/>
      </c>
      <c r="K12" s="38" t="s">
        <v>26</v>
      </c>
    </row>
    <row r="13" spans="2:12" ht="18.75" customHeight="1">
      <c r="B13" s="20">
        <f t="shared" si="1"/>
        <v>45111</v>
      </c>
      <c r="C13" s="21" t="str">
        <f t="shared" si="0"/>
        <v>火</v>
      </c>
      <c r="D13" s="22" t="s">
        <v>9</v>
      </c>
      <c r="E13" s="22" t="s">
        <v>9</v>
      </c>
      <c r="F13" s="45" t="s">
        <v>67</v>
      </c>
      <c r="G13" s="24" t="str">
        <f>IF(ISERROR(VLOOKUP(B13,祝日!$B$2:$D$78,3,0)),"",VLOOKUP(B13,祝日!$B$2:$D$78,3,0))</f>
        <v/>
      </c>
    </row>
    <row r="14" spans="2:12" ht="18.75" customHeight="1">
      <c r="B14" s="20">
        <f t="shared" si="1"/>
        <v>45112</v>
      </c>
      <c r="C14" s="21" t="str">
        <f t="shared" si="0"/>
        <v>水</v>
      </c>
      <c r="D14" s="22" t="s">
        <v>9</v>
      </c>
      <c r="E14" s="22" t="s">
        <v>9</v>
      </c>
      <c r="F14" s="45" t="s">
        <v>67</v>
      </c>
      <c r="G14" s="24" t="str">
        <f>IF(ISERROR(VLOOKUP(B14,祝日!$B$2:$D$78,3,0)),"",VLOOKUP(B14,祝日!$B$2:$D$78,3,0))</f>
        <v/>
      </c>
    </row>
    <row r="15" spans="2:12" ht="18.75" customHeight="1">
      <c r="B15" s="20">
        <f t="shared" si="1"/>
        <v>45113</v>
      </c>
      <c r="C15" s="21" t="str">
        <f t="shared" si="0"/>
        <v>木</v>
      </c>
      <c r="D15" s="22" t="s">
        <v>9</v>
      </c>
      <c r="E15" s="22" t="s">
        <v>9</v>
      </c>
      <c r="F15" s="45" t="s">
        <v>67</v>
      </c>
      <c r="G15" s="24" t="str">
        <f>IF(ISERROR(VLOOKUP(B15,祝日!$B$2:$D$78,3,0)),"",VLOOKUP(B15,祝日!$B$2:$D$78,3,0))</f>
        <v/>
      </c>
    </row>
    <row r="16" spans="2:12" ht="18.75" customHeight="1">
      <c r="B16" s="20">
        <f t="shared" si="1"/>
        <v>45114</v>
      </c>
      <c r="C16" s="21" t="str">
        <f t="shared" si="0"/>
        <v>金</v>
      </c>
      <c r="D16" s="22" t="s">
        <v>9</v>
      </c>
      <c r="E16" s="22" t="s">
        <v>9</v>
      </c>
      <c r="F16" s="45" t="s">
        <v>67</v>
      </c>
      <c r="G16" s="24" t="str">
        <f>IF(ISERROR(VLOOKUP(B16,祝日!$B$2:$D$78,3,0)),"",VLOOKUP(B16,祝日!$B$2:$D$78,3,0))</f>
        <v/>
      </c>
    </row>
    <row r="17" spans="2:9" ht="18.75" customHeight="1">
      <c r="B17" s="20">
        <f t="shared" si="1"/>
        <v>45115</v>
      </c>
      <c r="C17" s="21" t="str">
        <f t="shared" si="0"/>
        <v>土</v>
      </c>
      <c r="D17" s="22" t="s">
        <v>9</v>
      </c>
      <c r="E17" s="22" t="s">
        <v>9</v>
      </c>
      <c r="F17" s="45"/>
      <c r="G17" s="24" t="str">
        <f>IF(ISERROR(VLOOKUP(B17,祝日!$B$2:$D$78,3,0)),"",VLOOKUP(B17,祝日!$B$2:$D$78,3,0))</f>
        <v/>
      </c>
    </row>
    <row r="18" spans="2:9" ht="18.75" customHeight="1">
      <c r="B18" s="20">
        <f t="shared" si="1"/>
        <v>45116</v>
      </c>
      <c r="C18" s="21" t="str">
        <f t="shared" si="0"/>
        <v>日</v>
      </c>
      <c r="D18" s="22" t="s">
        <v>9</v>
      </c>
      <c r="E18" s="22" t="s">
        <v>9</v>
      </c>
      <c r="F18" s="45"/>
      <c r="G18" s="24" t="str">
        <f>IF(ISERROR(VLOOKUP(B18,祝日!$B$2:$D$78,3,0)),"",VLOOKUP(B18,祝日!$B$2:$D$78,3,0))</f>
        <v/>
      </c>
    </row>
    <row r="19" spans="2:9" ht="18.75" customHeight="1">
      <c r="B19" s="20">
        <f t="shared" si="1"/>
        <v>45117</v>
      </c>
      <c r="C19" s="21" t="str">
        <f t="shared" si="0"/>
        <v>月</v>
      </c>
      <c r="D19" s="22" t="s">
        <v>9</v>
      </c>
      <c r="E19" s="22" t="s">
        <v>9</v>
      </c>
      <c r="F19" s="45" t="s">
        <v>67</v>
      </c>
      <c r="G19" s="24" t="str">
        <f>IF(ISERROR(VLOOKUP(B19,祝日!$B$2:$D$78,3,0)),"",VLOOKUP(B19,祝日!$B$2:$D$78,3,0))</f>
        <v/>
      </c>
    </row>
    <row r="20" spans="2:9" ht="18.75" customHeight="1">
      <c r="B20" s="20">
        <f t="shared" si="1"/>
        <v>45118</v>
      </c>
      <c r="C20" s="21" t="str">
        <f t="shared" si="0"/>
        <v>火</v>
      </c>
      <c r="D20" s="22" t="s">
        <v>9</v>
      </c>
      <c r="E20" s="22" t="s">
        <v>9</v>
      </c>
      <c r="F20" s="45" t="s">
        <v>67</v>
      </c>
      <c r="G20" s="24" t="str">
        <f>IF(ISERROR(VLOOKUP(B20,祝日!$B$2:$D$78,3,0)),"",VLOOKUP(B20,祝日!$B$2:$D$78,3,0))</f>
        <v/>
      </c>
    </row>
    <row r="21" spans="2:9" ht="18.75" customHeight="1">
      <c r="B21" s="20">
        <f t="shared" si="1"/>
        <v>45119</v>
      </c>
      <c r="C21" s="21" t="str">
        <f t="shared" si="0"/>
        <v>水</v>
      </c>
      <c r="D21" s="22" t="s">
        <v>9</v>
      </c>
      <c r="E21" s="22" t="s">
        <v>9</v>
      </c>
      <c r="F21" s="45" t="s">
        <v>67</v>
      </c>
      <c r="G21" s="24" t="str">
        <f>IF(ISERROR(VLOOKUP(B21,祝日!$B$2:$D$78,3,0)),"",VLOOKUP(B21,祝日!$B$2:$D$78,3,0))</f>
        <v/>
      </c>
    </row>
    <row r="22" spans="2:9" ht="18.75" customHeight="1">
      <c r="B22" s="20">
        <f t="shared" si="1"/>
        <v>45120</v>
      </c>
      <c r="C22" s="21" t="str">
        <f t="shared" si="0"/>
        <v>木</v>
      </c>
      <c r="D22" s="22" t="s">
        <v>9</v>
      </c>
      <c r="E22" s="22" t="s">
        <v>9</v>
      </c>
      <c r="F22" s="45" t="s">
        <v>67</v>
      </c>
      <c r="G22" s="24" t="str">
        <f>IF(ISERROR(VLOOKUP(B22,祝日!$B$2:$D$78,3,0)),"",VLOOKUP(B22,祝日!$B$2:$D$78,3,0))</f>
        <v/>
      </c>
    </row>
    <row r="23" spans="2:9" ht="18.75" customHeight="1">
      <c r="B23" s="20">
        <f t="shared" si="1"/>
        <v>45121</v>
      </c>
      <c r="C23" s="21" t="str">
        <f t="shared" si="0"/>
        <v>金</v>
      </c>
      <c r="D23" s="22" t="s">
        <v>9</v>
      </c>
      <c r="E23" s="22" t="s">
        <v>9</v>
      </c>
      <c r="F23" s="45" t="s">
        <v>67</v>
      </c>
      <c r="G23" s="24" t="str">
        <f>IF(ISERROR(VLOOKUP(B23,祝日!$B$2:$D$78,3,0)),"",VLOOKUP(B23,祝日!$B$2:$D$78,3,0))</f>
        <v/>
      </c>
    </row>
    <row r="24" spans="2:9" ht="18.75" customHeight="1">
      <c r="B24" s="20">
        <f t="shared" si="1"/>
        <v>45122</v>
      </c>
      <c r="C24" s="21" t="str">
        <f t="shared" si="0"/>
        <v>土</v>
      </c>
      <c r="D24" s="22" t="s">
        <v>9</v>
      </c>
      <c r="E24" s="22" t="s">
        <v>9</v>
      </c>
      <c r="F24" s="45"/>
      <c r="G24" s="24" t="str">
        <f>IF(ISERROR(VLOOKUP(B24,祝日!$B$2:$D$78,3,0)),"",VLOOKUP(B24,祝日!$B$2:$D$78,3,0))</f>
        <v/>
      </c>
    </row>
    <row r="25" spans="2:9" ht="18.75" customHeight="1">
      <c r="B25" s="20">
        <f t="shared" si="1"/>
        <v>45123</v>
      </c>
      <c r="C25" s="21" t="str">
        <f t="shared" si="0"/>
        <v>日</v>
      </c>
      <c r="D25" s="22" t="s">
        <v>9</v>
      </c>
      <c r="E25" s="22" t="s">
        <v>9</v>
      </c>
      <c r="F25" s="23"/>
      <c r="G25" s="24" t="str">
        <f>IF(ISERROR(VLOOKUP(B25,祝日!$B$2:$D$78,3,0)),"",VLOOKUP(B25,祝日!$B$2:$D$78,3,0))</f>
        <v/>
      </c>
      <c r="I25" s="43"/>
    </row>
    <row r="26" spans="2:9" ht="18.75" customHeight="1">
      <c r="B26" s="20">
        <f t="shared" si="1"/>
        <v>45124</v>
      </c>
      <c r="C26" s="21" t="str">
        <f t="shared" si="0"/>
        <v>月</v>
      </c>
      <c r="D26" s="22" t="s">
        <v>9</v>
      </c>
      <c r="E26" s="22" t="s">
        <v>9</v>
      </c>
      <c r="F26" s="45" t="s">
        <v>67</v>
      </c>
      <c r="G26" s="24" t="str">
        <f>IF(ISERROR(VLOOKUP(B26,祝日!$B$2:$D$78,3,0)),"",VLOOKUP(B26,祝日!$B$2:$D$78,3,0))</f>
        <v/>
      </c>
    </row>
    <row r="27" spans="2:9" ht="18.75" customHeight="1">
      <c r="B27" s="20">
        <f t="shared" si="1"/>
        <v>45125</v>
      </c>
      <c r="C27" s="21" t="str">
        <f t="shared" si="0"/>
        <v>火</v>
      </c>
      <c r="D27" s="22" t="s">
        <v>9</v>
      </c>
      <c r="E27" s="22" t="s">
        <v>9</v>
      </c>
      <c r="F27" s="45" t="s">
        <v>67</v>
      </c>
      <c r="G27" s="24" t="str">
        <f>IF(ISERROR(VLOOKUP(B27,祝日!$B$2:$D$78,3,0)),"",VLOOKUP(B27,祝日!$B$2:$D$78,3,0))</f>
        <v/>
      </c>
    </row>
    <row r="28" spans="2:9" ht="18.75" customHeight="1">
      <c r="B28" s="20">
        <f t="shared" si="1"/>
        <v>45126</v>
      </c>
      <c r="C28" s="21" t="str">
        <f t="shared" si="0"/>
        <v>水</v>
      </c>
      <c r="D28" s="22" t="s">
        <v>9</v>
      </c>
      <c r="E28" s="22" t="s">
        <v>9</v>
      </c>
      <c r="F28" s="45" t="s">
        <v>67</v>
      </c>
      <c r="G28" s="24" t="str">
        <f>IF(ISERROR(VLOOKUP(B28,祝日!$B$2:$D$78,3,0)),"",VLOOKUP(B28,祝日!$B$2:$D$78,3,0))</f>
        <v/>
      </c>
    </row>
    <row r="29" spans="2:9" ht="18.75" customHeight="1">
      <c r="B29" s="20">
        <f t="shared" si="1"/>
        <v>45127</v>
      </c>
      <c r="C29" s="21" t="str">
        <f t="shared" si="0"/>
        <v>木</v>
      </c>
      <c r="D29" s="22" t="s">
        <v>9</v>
      </c>
      <c r="E29" s="22" t="s">
        <v>9</v>
      </c>
      <c r="F29" s="45" t="s">
        <v>67</v>
      </c>
      <c r="G29" s="24" t="str">
        <f>IF(ISERROR(VLOOKUP(B29,祝日!$B$2:$D$78,3,0)),"",VLOOKUP(B29,祝日!$B$2:$D$78,3,0))</f>
        <v/>
      </c>
    </row>
    <row r="30" spans="2:9" ht="18.75" customHeight="1">
      <c r="B30" s="20">
        <f t="shared" si="1"/>
        <v>45128</v>
      </c>
      <c r="C30" s="21" t="str">
        <f t="shared" si="0"/>
        <v>金</v>
      </c>
      <c r="D30" s="22" t="s">
        <v>9</v>
      </c>
      <c r="E30" s="22" t="s">
        <v>9</v>
      </c>
      <c r="F30" s="45" t="s">
        <v>67</v>
      </c>
      <c r="G30" s="24" t="str">
        <f>IF(ISERROR(VLOOKUP(B30,祝日!$B$2:$D$78,3,0)),"",VLOOKUP(B30,祝日!$B$2:$D$78,3,0))</f>
        <v/>
      </c>
    </row>
    <row r="31" spans="2:9" ht="18.75" customHeight="1">
      <c r="B31" s="20">
        <f t="shared" si="1"/>
        <v>45129</v>
      </c>
      <c r="C31" s="21" t="str">
        <f t="shared" si="0"/>
        <v>土</v>
      </c>
      <c r="D31" s="22" t="s">
        <v>9</v>
      </c>
      <c r="E31" s="22" t="s">
        <v>9</v>
      </c>
      <c r="F31" s="45"/>
      <c r="G31" s="24" t="str">
        <f>IF(ISERROR(VLOOKUP(B31,祝日!$B$2:$D$78,3,0)),"",VLOOKUP(B31,祝日!$B$2:$D$78,3,0))</f>
        <v/>
      </c>
    </row>
    <row r="32" spans="2:9" ht="18.75" customHeight="1">
      <c r="B32" s="20">
        <f t="shared" si="1"/>
        <v>45130</v>
      </c>
      <c r="C32" s="21" t="str">
        <f t="shared" si="0"/>
        <v>日</v>
      </c>
      <c r="D32" s="22" t="s">
        <v>9</v>
      </c>
      <c r="E32" s="22" t="s">
        <v>9</v>
      </c>
      <c r="F32" s="45"/>
      <c r="G32" s="24" t="str">
        <f>IF(ISERROR(VLOOKUP(B32,祝日!$B$2:$D$78,3,0)),"",VLOOKUP(B32,祝日!$B$2:$D$78,3,0))</f>
        <v/>
      </c>
    </row>
    <row r="33" spans="2:7" ht="18.75" customHeight="1">
      <c r="B33" s="20">
        <f t="shared" si="1"/>
        <v>45131</v>
      </c>
      <c r="C33" s="21" t="str">
        <f t="shared" si="0"/>
        <v>月</v>
      </c>
      <c r="D33" s="22" t="s">
        <v>9</v>
      </c>
      <c r="E33" s="22" t="s">
        <v>9</v>
      </c>
      <c r="F33" s="45" t="s">
        <v>67</v>
      </c>
      <c r="G33" s="24" t="str">
        <f>IF(ISERROR(VLOOKUP(B33,祝日!$B$2:$D$78,3,0)),"",VLOOKUP(B33,祝日!$B$2:$D$78,3,0))</f>
        <v/>
      </c>
    </row>
    <row r="34" spans="2:7" ht="18.75" customHeight="1">
      <c r="B34" s="20">
        <f t="shared" si="1"/>
        <v>45132</v>
      </c>
      <c r="C34" s="21" t="str">
        <f t="shared" si="0"/>
        <v>火</v>
      </c>
      <c r="D34" s="22" t="s">
        <v>9</v>
      </c>
      <c r="E34" s="22" t="s">
        <v>9</v>
      </c>
      <c r="F34" s="45" t="s">
        <v>67</v>
      </c>
      <c r="G34" s="24" t="str">
        <f>IF(ISERROR(VLOOKUP(B34,祝日!$B$2:$D$78,3,0)),"",VLOOKUP(B34,祝日!$B$2:$D$78,3,0))</f>
        <v/>
      </c>
    </row>
    <row r="35" spans="2:7" ht="18.75" customHeight="1">
      <c r="B35" s="20">
        <f t="shared" si="1"/>
        <v>45133</v>
      </c>
      <c r="C35" s="21" t="str">
        <f t="shared" si="0"/>
        <v>水</v>
      </c>
      <c r="D35" s="22" t="s">
        <v>9</v>
      </c>
      <c r="E35" s="22" t="s">
        <v>9</v>
      </c>
      <c r="F35" s="45" t="s">
        <v>67</v>
      </c>
      <c r="G35" s="24" t="str">
        <f>IF(ISERROR(VLOOKUP(B35,祝日!$B$2:$D$78,3,0)),"",VLOOKUP(B35,祝日!$B$2:$D$78,3,0))</f>
        <v/>
      </c>
    </row>
    <row r="36" spans="2:7" ht="18.75" customHeight="1">
      <c r="B36" s="20">
        <f t="shared" si="1"/>
        <v>45134</v>
      </c>
      <c r="C36" s="21" t="str">
        <f t="shared" si="0"/>
        <v>木</v>
      </c>
      <c r="D36" s="22" t="s">
        <v>9</v>
      </c>
      <c r="E36" s="22" t="s">
        <v>9</v>
      </c>
      <c r="F36" s="45" t="s">
        <v>67</v>
      </c>
      <c r="G36" s="24" t="str">
        <f>IF(ISERROR(VLOOKUP(B36,祝日!$B$2:$D$78,3,0)),"",VLOOKUP(B36,祝日!$B$2:$D$78,3,0))</f>
        <v/>
      </c>
    </row>
    <row r="37" spans="2:7" ht="18.75" customHeight="1">
      <c r="B37" s="20">
        <f t="shared" si="1"/>
        <v>45135</v>
      </c>
      <c r="C37" s="21" t="str">
        <f t="shared" si="0"/>
        <v>金</v>
      </c>
      <c r="D37" s="22" t="s">
        <v>9</v>
      </c>
      <c r="E37" s="22" t="s">
        <v>9</v>
      </c>
      <c r="F37" s="45" t="s">
        <v>67</v>
      </c>
      <c r="G37" s="24" t="str">
        <f>IF(ISERROR(VLOOKUP(B37,祝日!$B$2:$D$78,3,0)),"",VLOOKUP(B37,祝日!$B$2:$D$78,3,0))</f>
        <v/>
      </c>
    </row>
    <row r="38" spans="2:7" ht="18.75" customHeight="1">
      <c r="B38" s="20">
        <f>IF(B37=EOMONTH($B$10,0),"",B37+1)</f>
        <v>45136</v>
      </c>
      <c r="C38" s="21" t="str">
        <f t="shared" si="0"/>
        <v>土</v>
      </c>
      <c r="D38" s="22" t="s">
        <v>9</v>
      </c>
      <c r="E38" s="22" t="s">
        <v>9</v>
      </c>
      <c r="F38" s="45"/>
      <c r="G38" s="24" t="str">
        <f>IF(ISERROR(VLOOKUP(B38,祝日!$B$2:$D$78,3,0)),"",VLOOKUP(B38,祝日!$B$2:$D$78,3,0))</f>
        <v/>
      </c>
    </row>
    <row r="39" spans="2:7" ht="18.75" customHeight="1">
      <c r="B39" s="20">
        <f>IF(OR(B38="",B38=EOMONTH($B$10,0)),"",B38+1)</f>
        <v>45137</v>
      </c>
      <c r="C39" s="21" t="str">
        <f t="shared" si="0"/>
        <v>日</v>
      </c>
      <c r="D39" s="22" t="s">
        <v>9</v>
      </c>
      <c r="E39" s="22" t="s">
        <v>9</v>
      </c>
      <c r="F39" s="45"/>
      <c r="G39" s="24" t="str">
        <f>IF(ISERROR(VLOOKUP(B39,祝日!$B$2:$D$78,3,0)),"",VLOOKUP(B39,祝日!$B$2:$D$78,3,0))</f>
        <v/>
      </c>
    </row>
    <row r="40" spans="2:7" ht="18.75" customHeight="1">
      <c r="B40" s="26">
        <f>IF(OR(B39="",B39=EOMONTH($B$10,0)),"",B39+1)</f>
        <v>45138</v>
      </c>
      <c r="C40" s="27" t="str">
        <f t="shared" si="0"/>
        <v>月</v>
      </c>
      <c r="D40" s="28" t="s">
        <v>9</v>
      </c>
      <c r="E40" s="28" t="s">
        <v>9</v>
      </c>
      <c r="F40" s="45" t="s">
        <v>67</v>
      </c>
      <c r="G40" s="30"/>
    </row>
    <row r="41" spans="2:7" ht="18" customHeight="1">
      <c r="B41" s="31" t="s">
        <v>27</v>
      </c>
      <c r="C41" s="32"/>
      <c r="D41" s="33">
        <f>COUNTIF(D10:D40,"休")</f>
        <v>0</v>
      </c>
      <c r="E41" s="33">
        <f>COUNTIF(E10:E40,"休")+COUNTIF(E10:E40,"雨休")</f>
        <v>0</v>
      </c>
      <c r="F41" s="34"/>
    </row>
    <row r="42" spans="2:7">
      <c r="B42" s="32" t="s">
        <v>28</v>
      </c>
      <c r="C42" s="32"/>
      <c r="D42" s="33">
        <f>DAY(EOMONTH(L6,0))-COUNTIF(D10:D40,"ー")-COUNTIF(D10:D40,"夏休")-COUNTIF(D10:D40,"年末年始休")-COUNTIF(D10:D40,"工場製作")-COUNTIF(D10:D40,"その他休")</f>
        <v>0</v>
      </c>
      <c r="E42" s="33">
        <f>DAY(EOMONTH(L6,0))-COUNTIF(E10:E40,"ー")-COUNTIF(E10:E40,"夏休")-COUNTIF(E10:E40,"年末年始休")-COUNTIF(E10:E40,"工場製作")-COUNTIF(E10:E40,"その他休")</f>
        <v>0</v>
      </c>
    </row>
    <row r="43" spans="2:7">
      <c r="B43" t="s">
        <v>29</v>
      </c>
      <c r="D43" s="35" t="e">
        <f>D41/D42</f>
        <v>#DIV/0!</v>
      </c>
      <c r="E43" s="35" t="e">
        <f>E41/E42</f>
        <v>#DIV/0!</v>
      </c>
      <c r="F43" t="s">
        <v>30</v>
      </c>
    </row>
    <row r="44" spans="2:7">
      <c r="F44" t="s">
        <v>31</v>
      </c>
    </row>
  </sheetData>
  <phoneticPr fontId="10"/>
  <conditionalFormatting sqref="B10:F40">
    <cfRule type="expression" dxfId="23" priority="1">
      <formula>$G10&lt;&gt;""</formula>
    </cfRule>
    <cfRule type="expression" dxfId="22" priority="2">
      <formula>$C10="日"</formula>
    </cfRule>
    <cfRule type="expression" dxfId="21" priority="3">
      <formula>$C10="土"</formula>
    </cfRule>
  </conditionalFormatting>
  <dataValidations count="1">
    <dataValidation type="list" allowBlank="1" showInputMessage="1" showErrorMessage="1" sqref="D10:E40" xr:uid="{3097FB39-4CC9-4DC0-9C37-D2A1680EC3BD}">
      <formula1>$K$5:$K$12</formula1>
    </dataValidation>
  </dataValidations>
  <pageMargins left="0.39370078740157499" right="0.39370078740157499" top="0.57999999999999996" bottom="0.25" header="0.31496062992126" footer="0.13"/>
  <pageSetup paperSize="9" scale="97" orientation="portrait" r:id="rId1"/>
  <headerFooter>
    <oddHeader>&amp;R&amp;"ＭＳ 明朝,標準"&amp;12別紙３</oddHeader>
  </headerFooter>
  <colBreaks count="1" manualBreakCount="1">
    <brk id="6" max="4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22131-5C93-4CF0-BA30-64EE42D3E2C8}">
  <sheetPr>
    <tabColor rgb="FFFF0000"/>
  </sheetPr>
  <dimension ref="B1:L44"/>
  <sheetViews>
    <sheetView zoomScale="90" zoomScaleNormal="90" workbookViewId="0">
      <selection activeCell="C7" sqref="C7:C8"/>
    </sheetView>
  </sheetViews>
  <sheetFormatPr defaultColWidth="9" defaultRowHeight="18"/>
  <cols>
    <col min="1" max="1" width="5.58203125" customWidth="1"/>
    <col min="2" max="2" width="14.33203125" customWidth="1"/>
    <col min="3" max="3" width="6.83203125" customWidth="1"/>
    <col min="4" max="4" width="15.5" customWidth="1"/>
    <col min="5" max="5" width="15.58203125" customWidth="1"/>
    <col min="6" max="6" width="30.58203125" customWidth="1"/>
    <col min="7" max="7" width="11" customWidth="1"/>
    <col min="8" max="8" width="6.5" customWidth="1"/>
    <col min="9" max="9" width="9.33203125" customWidth="1"/>
    <col min="10" max="10" width="10.25" customWidth="1"/>
    <col min="11" max="11" width="9" customWidth="1"/>
    <col min="12" max="12" width="10.75" customWidth="1"/>
    <col min="15" max="15" width="9.33203125" customWidth="1"/>
  </cols>
  <sheetData>
    <row r="1" spans="2:12">
      <c r="C1" s="11" t="s">
        <v>0</v>
      </c>
      <c r="D1" s="11"/>
      <c r="E1" s="12"/>
      <c r="F1" s="12"/>
    </row>
    <row r="2" spans="2:12">
      <c r="C2" s="11" t="s">
        <v>1</v>
      </c>
      <c r="D2" s="11"/>
      <c r="E2" s="12"/>
      <c r="F2" s="12"/>
    </row>
    <row r="3" spans="2:12">
      <c r="C3" s="11" t="s">
        <v>2</v>
      </c>
      <c r="D3" s="11"/>
      <c r="E3" s="12"/>
      <c r="F3" s="12"/>
    </row>
    <row r="4" spans="2:12">
      <c r="B4" s="13" t="s">
        <v>3</v>
      </c>
      <c r="I4" t="s">
        <v>4</v>
      </c>
      <c r="K4" s="38" t="s">
        <v>5</v>
      </c>
    </row>
    <row r="5" spans="2:12" ht="11.25" customHeight="1" thickBot="1">
      <c r="K5" s="44"/>
    </row>
    <row r="6" spans="2:12" ht="18.5" thickTop="1">
      <c r="B6" t="s">
        <v>6</v>
      </c>
      <c r="C6" s="46" t="s">
        <v>66</v>
      </c>
      <c r="F6" s="47"/>
      <c r="I6" s="36" t="s">
        <v>8</v>
      </c>
      <c r="J6" s="37">
        <v>2023</v>
      </c>
      <c r="K6" s="38" t="s">
        <v>9</v>
      </c>
      <c r="L6" s="39">
        <f>DATE(J6,J7,1)</f>
        <v>45139</v>
      </c>
    </row>
    <row r="7" spans="2:12" ht="18.5" thickBot="1">
      <c r="B7" t="s">
        <v>10</v>
      </c>
      <c r="C7" s="46" t="s">
        <v>70</v>
      </c>
      <c r="I7" s="40" t="s">
        <v>12</v>
      </c>
      <c r="J7" s="41">
        <v>8</v>
      </c>
      <c r="K7" s="38" t="s">
        <v>13</v>
      </c>
    </row>
    <row r="8" spans="2:12" ht="19.5" customHeight="1" thickTop="1">
      <c r="B8" t="s">
        <v>14</v>
      </c>
      <c r="C8" s="46" t="s">
        <v>71</v>
      </c>
      <c r="K8" s="38" t="s">
        <v>16</v>
      </c>
    </row>
    <row r="9" spans="2:12" ht="36">
      <c r="B9" s="14" t="s">
        <v>17</v>
      </c>
      <c r="C9" s="15" t="s">
        <v>18</v>
      </c>
      <c r="D9" s="16" t="s">
        <v>19</v>
      </c>
      <c r="E9" s="16" t="s">
        <v>20</v>
      </c>
      <c r="F9" s="17" t="s">
        <v>21</v>
      </c>
      <c r="G9" s="18" t="s">
        <v>22</v>
      </c>
      <c r="H9" s="19"/>
      <c r="J9" s="42"/>
      <c r="K9" s="38" t="s">
        <v>23</v>
      </c>
    </row>
    <row r="10" spans="2:12" ht="18" customHeight="1">
      <c r="B10" s="20">
        <f>DATE(J6,J7,1)</f>
        <v>45139</v>
      </c>
      <c r="C10" s="21" t="str">
        <f>TEXT(B10,"aaa")</f>
        <v>火</v>
      </c>
      <c r="D10" s="22"/>
      <c r="E10" s="22"/>
      <c r="F10" s="45" t="s">
        <v>68</v>
      </c>
      <c r="G10" s="24" t="str">
        <f>IF(ISERROR(VLOOKUP(B10,祝日!$B$2:$D$78,3,0)),"",VLOOKUP(B10,祝日!$B$2:$D$78,3,0))</f>
        <v/>
      </c>
      <c r="K10" s="38" t="s">
        <v>24</v>
      </c>
    </row>
    <row r="11" spans="2:12" ht="18.75" customHeight="1">
      <c r="B11" s="20">
        <f>B10+1</f>
        <v>45140</v>
      </c>
      <c r="C11" s="21" t="str">
        <f t="shared" ref="C11:C40" si="0">TEXT(B11,"aaa")</f>
        <v>水</v>
      </c>
      <c r="D11" s="22"/>
      <c r="E11" s="22"/>
      <c r="F11" s="45"/>
      <c r="G11" s="24" t="str">
        <f>IF(ISERROR(VLOOKUP(B11,祝日!$B$2:$D$78,3,0)),"",VLOOKUP(B11,祝日!$B$2:$D$78,3,0))</f>
        <v/>
      </c>
      <c r="I11" s="19"/>
      <c r="K11" s="38" t="s">
        <v>25</v>
      </c>
    </row>
    <row r="12" spans="2:12" ht="18.75" customHeight="1">
      <c r="B12" s="20">
        <f t="shared" ref="B12:B37" si="1">B11+1</f>
        <v>45141</v>
      </c>
      <c r="C12" s="21" t="str">
        <f t="shared" si="0"/>
        <v>木</v>
      </c>
      <c r="D12" s="22"/>
      <c r="E12" s="22"/>
      <c r="F12" s="45"/>
      <c r="G12" s="24" t="str">
        <f>IF(ISERROR(VLOOKUP(B12,祝日!$B$2:$D$78,3,0)),"",VLOOKUP(B12,祝日!$B$2:$D$78,3,0))</f>
        <v/>
      </c>
      <c r="K12" s="38" t="s">
        <v>26</v>
      </c>
    </row>
    <row r="13" spans="2:12" ht="18.75" customHeight="1">
      <c r="B13" s="20">
        <f t="shared" si="1"/>
        <v>45142</v>
      </c>
      <c r="C13" s="21" t="str">
        <f t="shared" si="0"/>
        <v>金</v>
      </c>
      <c r="D13" s="22"/>
      <c r="E13" s="22"/>
      <c r="F13" s="45"/>
      <c r="G13" s="24" t="str">
        <f>IF(ISERROR(VLOOKUP(B13,祝日!$B$2:$D$78,3,0)),"",VLOOKUP(B13,祝日!$B$2:$D$78,3,0))</f>
        <v/>
      </c>
    </row>
    <row r="14" spans="2:12" ht="18.75" customHeight="1">
      <c r="B14" s="20">
        <f t="shared" si="1"/>
        <v>45143</v>
      </c>
      <c r="C14" s="21" t="str">
        <f t="shared" si="0"/>
        <v>土</v>
      </c>
      <c r="D14" s="22" t="s">
        <v>13</v>
      </c>
      <c r="E14" s="22"/>
      <c r="F14" s="45"/>
      <c r="G14" s="24" t="str">
        <f>IF(ISERROR(VLOOKUP(B14,祝日!$B$2:$D$78,3,0)),"",VLOOKUP(B14,祝日!$B$2:$D$78,3,0))</f>
        <v/>
      </c>
    </row>
    <row r="15" spans="2:12" ht="18.75" customHeight="1">
      <c r="B15" s="20">
        <f t="shared" si="1"/>
        <v>45144</v>
      </c>
      <c r="C15" s="21" t="str">
        <f t="shared" si="0"/>
        <v>日</v>
      </c>
      <c r="D15" s="22" t="s">
        <v>13</v>
      </c>
      <c r="E15" s="22"/>
      <c r="F15" s="45"/>
      <c r="G15" s="24" t="str">
        <f>IF(ISERROR(VLOOKUP(B15,祝日!$B$2:$D$78,3,0)),"",VLOOKUP(B15,祝日!$B$2:$D$78,3,0))</f>
        <v/>
      </c>
    </row>
    <row r="16" spans="2:12" ht="18.75" customHeight="1">
      <c r="B16" s="20">
        <f t="shared" si="1"/>
        <v>45145</v>
      </c>
      <c r="C16" s="21" t="str">
        <f t="shared" si="0"/>
        <v>月</v>
      </c>
      <c r="D16" s="22"/>
      <c r="E16" s="22"/>
      <c r="F16" s="45"/>
      <c r="G16" s="24" t="str">
        <f>IF(ISERROR(VLOOKUP(B16,祝日!$B$2:$D$78,3,0)),"",VLOOKUP(B16,祝日!$B$2:$D$78,3,0))</f>
        <v/>
      </c>
    </row>
    <row r="17" spans="2:9" ht="18.75" customHeight="1">
      <c r="B17" s="20">
        <f t="shared" si="1"/>
        <v>45146</v>
      </c>
      <c r="C17" s="21" t="str">
        <f t="shared" si="0"/>
        <v>火</v>
      </c>
      <c r="D17" s="22"/>
      <c r="E17" s="22"/>
      <c r="F17" s="45"/>
      <c r="G17" s="24" t="str">
        <f>IF(ISERROR(VLOOKUP(B17,祝日!$B$2:$D$78,3,0)),"",VLOOKUP(B17,祝日!$B$2:$D$78,3,0))</f>
        <v/>
      </c>
    </row>
    <row r="18" spans="2:9" ht="18.75" customHeight="1">
      <c r="B18" s="20">
        <f t="shared" si="1"/>
        <v>45147</v>
      </c>
      <c r="C18" s="21" t="str">
        <f t="shared" si="0"/>
        <v>水</v>
      </c>
      <c r="D18" s="22"/>
      <c r="E18" s="22"/>
      <c r="F18" s="45"/>
      <c r="G18" s="24" t="str">
        <f>IF(ISERROR(VLOOKUP(B18,祝日!$B$2:$D$78,3,0)),"",VLOOKUP(B18,祝日!$B$2:$D$78,3,0))</f>
        <v/>
      </c>
    </row>
    <row r="19" spans="2:9" ht="18.75" customHeight="1">
      <c r="B19" s="20">
        <f t="shared" si="1"/>
        <v>45148</v>
      </c>
      <c r="C19" s="21" t="str">
        <f t="shared" si="0"/>
        <v>木</v>
      </c>
      <c r="D19" s="22"/>
      <c r="E19" s="22"/>
      <c r="F19" s="45"/>
      <c r="G19" s="24" t="str">
        <f>IF(ISERROR(VLOOKUP(B19,祝日!$B$2:$D$78,3,0)),"",VLOOKUP(B19,祝日!$B$2:$D$78,3,0))</f>
        <v/>
      </c>
    </row>
    <row r="20" spans="2:9" ht="18.75" customHeight="1">
      <c r="B20" s="20">
        <f t="shared" si="1"/>
        <v>45149</v>
      </c>
      <c r="C20" s="21" t="str">
        <f t="shared" si="0"/>
        <v>金</v>
      </c>
      <c r="D20" s="22"/>
      <c r="E20" s="22"/>
      <c r="F20" s="45"/>
      <c r="G20" s="24" t="str">
        <f>IF(ISERROR(VLOOKUP(B20,祝日!$B$2:$D$78,3,0)),"",VLOOKUP(B20,祝日!$B$2:$D$78,3,0))</f>
        <v/>
      </c>
    </row>
    <row r="21" spans="2:9" ht="18.75" customHeight="1">
      <c r="B21" s="20">
        <f t="shared" si="1"/>
        <v>45150</v>
      </c>
      <c r="C21" s="21" t="str">
        <f t="shared" si="0"/>
        <v>土</v>
      </c>
      <c r="D21" s="22" t="s">
        <v>13</v>
      </c>
      <c r="E21" s="22"/>
      <c r="F21" s="45"/>
      <c r="G21" s="24" t="str">
        <f>IF(ISERROR(VLOOKUP(B21,祝日!$B$2:$D$78,3,0)),"",VLOOKUP(B21,祝日!$B$2:$D$78,3,0))</f>
        <v/>
      </c>
    </row>
    <row r="22" spans="2:9" ht="18.75" customHeight="1">
      <c r="B22" s="20">
        <f t="shared" si="1"/>
        <v>45151</v>
      </c>
      <c r="C22" s="21" t="str">
        <f t="shared" si="0"/>
        <v>日</v>
      </c>
      <c r="D22" s="22" t="s">
        <v>13</v>
      </c>
      <c r="E22" s="22"/>
      <c r="F22" s="45"/>
      <c r="G22" s="24" t="str">
        <f>IF(ISERROR(VLOOKUP(B22,祝日!$B$2:$D$78,3,0)),"",VLOOKUP(B22,祝日!$B$2:$D$78,3,0))</f>
        <v/>
      </c>
    </row>
    <row r="23" spans="2:9" ht="18.75" customHeight="1">
      <c r="B23" s="20">
        <f t="shared" si="1"/>
        <v>45152</v>
      </c>
      <c r="C23" s="21" t="str">
        <f t="shared" si="0"/>
        <v>月</v>
      </c>
      <c r="D23" s="22" t="s">
        <v>16</v>
      </c>
      <c r="E23" s="22"/>
      <c r="F23" s="45"/>
      <c r="G23" s="24" t="str">
        <f>IF(ISERROR(VLOOKUP(B23,祝日!$B$2:$D$78,3,0)),"",VLOOKUP(B23,祝日!$B$2:$D$78,3,0))</f>
        <v/>
      </c>
    </row>
    <row r="24" spans="2:9" ht="18.75" customHeight="1">
      <c r="B24" s="20">
        <f t="shared" si="1"/>
        <v>45153</v>
      </c>
      <c r="C24" s="21" t="str">
        <f t="shared" si="0"/>
        <v>火</v>
      </c>
      <c r="D24" s="22" t="s">
        <v>16</v>
      </c>
      <c r="E24" s="22"/>
      <c r="F24" s="45"/>
      <c r="G24" s="24" t="str">
        <f>IF(ISERROR(VLOOKUP(B24,祝日!$B$2:$D$78,3,0)),"",VLOOKUP(B24,祝日!$B$2:$D$78,3,0))</f>
        <v/>
      </c>
    </row>
    <row r="25" spans="2:9" ht="18.75" customHeight="1">
      <c r="B25" s="20">
        <f t="shared" si="1"/>
        <v>45154</v>
      </c>
      <c r="C25" s="21" t="str">
        <f t="shared" si="0"/>
        <v>水</v>
      </c>
      <c r="D25" s="22" t="s">
        <v>16</v>
      </c>
      <c r="E25" s="22"/>
      <c r="F25" s="23"/>
      <c r="G25" s="24" t="str">
        <f>IF(ISERROR(VLOOKUP(B25,祝日!$B$2:$D$78,3,0)),"",VLOOKUP(B25,祝日!$B$2:$D$78,3,0))</f>
        <v/>
      </c>
      <c r="I25" s="43"/>
    </row>
    <row r="26" spans="2:9" ht="18.75" customHeight="1">
      <c r="B26" s="20">
        <f t="shared" si="1"/>
        <v>45155</v>
      </c>
      <c r="C26" s="21" t="str">
        <f t="shared" si="0"/>
        <v>木</v>
      </c>
      <c r="D26" s="22"/>
      <c r="E26" s="22"/>
      <c r="F26" s="45"/>
      <c r="G26" s="24" t="str">
        <f>IF(ISERROR(VLOOKUP(B26,祝日!$B$2:$D$78,3,0)),"",VLOOKUP(B26,祝日!$B$2:$D$78,3,0))</f>
        <v/>
      </c>
    </row>
    <row r="27" spans="2:9" ht="18.75" customHeight="1">
      <c r="B27" s="20">
        <f t="shared" si="1"/>
        <v>45156</v>
      </c>
      <c r="C27" s="21" t="str">
        <f t="shared" si="0"/>
        <v>金</v>
      </c>
      <c r="D27" s="22"/>
      <c r="E27" s="22"/>
      <c r="F27" s="45"/>
      <c r="G27" s="24" t="str">
        <f>IF(ISERROR(VLOOKUP(B27,祝日!$B$2:$D$78,3,0)),"",VLOOKUP(B27,祝日!$B$2:$D$78,3,0))</f>
        <v/>
      </c>
    </row>
    <row r="28" spans="2:9" ht="18.75" customHeight="1">
      <c r="B28" s="20">
        <f t="shared" si="1"/>
        <v>45157</v>
      </c>
      <c r="C28" s="21" t="str">
        <f t="shared" si="0"/>
        <v>土</v>
      </c>
      <c r="D28" s="22" t="s">
        <v>13</v>
      </c>
      <c r="E28" s="22"/>
      <c r="F28" s="45"/>
      <c r="G28" s="24" t="str">
        <f>IF(ISERROR(VLOOKUP(B28,祝日!$B$2:$D$78,3,0)),"",VLOOKUP(B28,祝日!$B$2:$D$78,3,0))</f>
        <v/>
      </c>
    </row>
    <row r="29" spans="2:9" ht="18.75" customHeight="1">
      <c r="B29" s="20">
        <f t="shared" si="1"/>
        <v>45158</v>
      </c>
      <c r="C29" s="21" t="str">
        <f t="shared" si="0"/>
        <v>日</v>
      </c>
      <c r="D29" s="22" t="s">
        <v>13</v>
      </c>
      <c r="E29" s="22"/>
      <c r="F29" s="45"/>
      <c r="G29" s="24" t="str">
        <f>IF(ISERROR(VLOOKUP(B29,祝日!$B$2:$D$78,3,0)),"",VLOOKUP(B29,祝日!$B$2:$D$78,3,0))</f>
        <v/>
      </c>
    </row>
    <row r="30" spans="2:9" ht="18.75" customHeight="1">
      <c r="B30" s="20">
        <f t="shared" si="1"/>
        <v>45159</v>
      </c>
      <c r="C30" s="21" t="str">
        <f t="shared" si="0"/>
        <v>月</v>
      </c>
      <c r="D30" s="22"/>
      <c r="E30" s="22"/>
      <c r="F30" s="45"/>
      <c r="G30" s="24" t="str">
        <f>IF(ISERROR(VLOOKUP(B30,祝日!$B$2:$D$78,3,0)),"",VLOOKUP(B30,祝日!$B$2:$D$78,3,0))</f>
        <v/>
      </c>
    </row>
    <row r="31" spans="2:9" ht="18.75" customHeight="1">
      <c r="B31" s="20">
        <f t="shared" si="1"/>
        <v>45160</v>
      </c>
      <c r="C31" s="21" t="str">
        <f t="shared" si="0"/>
        <v>火</v>
      </c>
      <c r="D31" s="22"/>
      <c r="E31" s="22"/>
      <c r="F31" s="45"/>
      <c r="G31" s="24" t="str">
        <f>IF(ISERROR(VLOOKUP(B31,祝日!$B$2:$D$78,3,0)),"",VLOOKUP(B31,祝日!$B$2:$D$78,3,0))</f>
        <v/>
      </c>
    </row>
    <row r="32" spans="2:9" ht="18.75" customHeight="1">
      <c r="B32" s="20">
        <f t="shared" si="1"/>
        <v>45161</v>
      </c>
      <c r="C32" s="21" t="str">
        <f t="shared" si="0"/>
        <v>水</v>
      </c>
      <c r="D32" s="22"/>
      <c r="E32" s="22"/>
      <c r="F32" s="45"/>
      <c r="G32" s="24" t="str">
        <f>IF(ISERROR(VLOOKUP(B32,祝日!$B$2:$D$78,3,0)),"",VLOOKUP(B32,祝日!$B$2:$D$78,3,0))</f>
        <v/>
      </c>
    </row>
    <row r="33" spans="2:7" ht="18.75" customHeight="1">
      <c r="B33" s="20">
        <f t="shared" si="1"/>
        <v>45162</v>
      </c>
      <c r="C33" s="21" t="str">
        <f t="shared" si="0"/>
        <v>木</v>
      </c>
      <c r="D33" s="22"/>
      <c r="E33" s="22"/>
      <c r="F33" s="45"/>
      <c r="G33" s="24" t="str">
        <f>IF(ISERROR(VLOOKUP(B33,祝日!$B$2:$D$78,3,0)),"",VLOOKUP(B33,祝日!$B$2:$D$78,3,0))</f>
        <v/>
      </c>
    </row>
    <row r="34" spans="2:7" ht="18.75" customHeight="1">
      <c r="B34" s="20">
        <f t="shared" si="1"/>
        <v>45163</v>
      </c>
      <c r="C34" s="21" t="str">
        <f t="shared" si="0"/>
        <v>金</v>
      </c>
      <c r="D34" s="22"/>
      <c r="E34" s="22"/>
      <c r="F34" s="45"/>
      <c r="G34" s="24" t="str">
        <f>IF(ISERROR(VLOOKUP(B34,祝日!$B$2:$D$78,3,0)),"",VLOOKUP(B34,祝日!$B$2:$D$78,3,0))</f>
        <v/>
      </c>
    </row>
    <row r="35" spans="2:7" ht="18.75" customHeight="1">
      <c r="B35" s="20">
        <f t="shared" si="1"/>
        <v>45164</v>
      </c>
      <c r="C35" s="21" t="str">
        <f t="shared" si="0"/>
        <v>土</v>
      </c>
      <c r="D35" s="22" t="s">
        <v>13</v>
      </c>
      <c r="E35" s="22"/>
      <c r="F35" s="45"/>
      <c r="G35" s="24" t="str">
        <f>IF(ISERROR(VLOOKUP(B35,祝日!$B$2:$D$78,3,0)),"",VLOOKUP(B35,祝日!$B$2:$D$78,3,0))</f>
        <v/>
      </c>
    </row>
    <row r="36" spans="2:7" ht="18.75" customHeight="1">
      <c r="B36" s="20">
        <f t="shared" si="1"/>
        <v>45165</v>
      </c>
      <c r="C36" s="21" t="str">
        <f t="shared" si="0"/>
        <v>日</v>
      </c>
      <c r="D36" s="22" t="s">
        <v>13</v>
      </c>
      <c r="E36" s="22"/>
      <c r="F36" s="45"/>
      <c r="G36" s="24" t="str">
        <f>IF(ISERROR(VLOOKUP(B36,祝日!$B$2:$D$78,3,0)),"",VLOOKUP(B36,祝日!$B$2:$D$78,3,0))</f>
        <v/>
      </c>
    </row>
    <row r="37" spans="2:7" ht="18.75" customHeight="1">
      <c r="B37" s="20">
        <f t="shared" si="1"/>
        <v>45166</v>
      </c>
      <c r="C37" s="21" t="str">
        <f t="shared" si="0"/>
        <v>月</v>
      </c>
      <c r="D37" s="22"/>
      <c r="E37" s="22"/>
      <c r="F37" s="45"/>
      <c r="G37" s="24" t="str">
        <f>IF(ISERROR(VLOOKUP(B37,祝日!$B$2:$D$78,3,0)),"",VLOOKUP(B37,祝日!$B$2:$D$78,3,0))</f>
        <v/>
      </c>
    </row>
    <row r="38" spans="2:7" ht="18.75" customHeight="1">
      <c r="B38" s="20">
        <f>IF(B37=EOMONTH($B$10,0),"",B37+1)</f>
        <v>45167</v>
      </c>
      <c r="C38" s="21" t="str">
        <f t="shared" si="0"/>
        <v>火</v>
      </c>
      <c r="D38" s="22"/>
      <c r="E38" s="22"/>
      <c r="F38" s="45"/>
      <c r="G38" s="24" t="str">
        <f>IF(ISERROR(VLOOKUP(B38,祝日!$B$2:$D$78,3,0)),"",VLOOKUP(B38,祝日!$B$2:$D$78,3,0))</f>
        <v/>
      </c>
    </row>
    <row r="39" spans="2:7" ht="18.75" customHeight="1">
      <c r="B39" s="20">
        <f>IF(OR(B38="",B38=EOMONTH($B$10,0)),"",B38+1)</f>
        <v>45168</v>
      </c>
      <c r="C39" s="21" t="str">
        <f t="shared" si="0"/>
        <v>水</v>
      </c>
      <c r="D39" s="22"/>
      <c r="E39" s="22"/>
      <c r="F39" s="45"/>
      <c r="G39" s="24" t="str">
        <f>IF(ISERROR(VLOOKUP(B39,祝日!$B$2:$D$78,3,0)),"",VLOOKUP(B39,祝日!$B$2:$D$78,3,0))</f>
        <v/>
      </c>
    </row>
    <row r="40" spans="2:7" ht="18.75" customHeight="1">
      <c r="B40" s="26">
        <f>IF(OR(B39="",B39=EOMONTH($B$10,0)),"",B39+1)</f>
        <v>45169</v>
      </c>
      <c r="C40" s="27" t="str">
        <f t="shared" si="0"/>
        <v>木</v>
      </c>
      <c r="D40" s="28"/>
      <c r="E40" s="28"/>
      <c r="F40" s="45"/>
      <c r="G40" s="30"/>
    </row>
    <row r="41" spans="2:7" ht="18" customHeight="1">
      <c r="B41" s="31" t="s">
        <v>27</v>
      </c>
      <c r="C41" s="32"/>
      <c r="D41" s="33">
        <f>COUNTIF(D10:D40,"休")</f>
        <v>8</v>
      </c>
      <c r="E41" s="33">
        <f>COUNTIF(E10:E40,"休")+COUNTIF(E10:E40,"雨休")</f>
        <v>0</v>
      </c>
      <c r="F41" s="34"/>
    </row>
    <row r="42" spans="2:7">
      <c r="B42" s="32" t="s">
        <v>28</v>
      </c>
      <c r="C42" s="32"/>
      <c r="D42" s="33">
        <f>DAY(EOMONTH(L6,0))-COUNTIF(D10:D40,"ー")-COUNTIF(D10:D40,"夏休")-COUNTIF(D10:D40,"年末年始休")-COUNTIF(D10:D40,"工場製作")-COUNTIF(D10:D40,"その他休")</f>
        <v>28</v>
      </c>
      <c r="E42" s="33">
        <f>DAY(EOMONTH(L6,0))-COUNTIF(E10:E40,"ー")-COUNTIF(E10:E40,"夏休")-COUNTIF(E10:E40,"年末年始休")-COUNTIF(E10:E40,"工場製作")-COUNTIF(E10:E40,"その他休")</f>
        <v>31</v>
      </c>
    </row>
    <row r="43" spans="2:7">
      <c r="B43" t="s">
        <v>29</v>
      </c>
      <c r="D43" s="35">
        <f>D41/D42</f>
        <v>0.2857142857142857</v>
      </c>
      <c r="E43" s="35">
        <f>E41/E42</f>
        <v>0</v>
      </c>
      <c r="F43" t="s">
        <v>30</v>
      </c>
    </row>
    <row r="44" spans="2:7">
      <c r="F44" t="s">
        <v>31</v>
      </c>
    </row>
  </sheetData>
  <phoneticPr fontId="10"/>
  <conditionalFormatting sqref="B10:F40">
    <cfRule type="expression" dxfId="20" priority="1">
      <formula>$G10&lt;&gt;""</formula>
    </cfRule>
    <cfRule type="expression" dxfId="19" priority="2">
      <formula>$C10="日"</formula>
    </cfRule>
    <cfRule type="expression" dxfId="18" priority="3">
      <formula>$C10="土"</formula>
    </cfRule>
  </conditionalFormatting>
  <dataValidations count="1">
    <dataValidation type="list" allowBlank="1" showInputMessage="1" showErrorMessage="1" sqref="D10:E40" xr:uid="{318262E1-6AE8-43E3-A9AD-C28F23CB794B}">
      <formula1>$K$5:$K$12</formula1>
    </dataValidation>
  </dataValidations>
  <pageMargins left="0.39370078740157499" right="0.39370078740157499" top="0.57999999999999996" bottom="0.25" header="0.31496062992126" footer="0.13"/>
  <pageSetup paperSize="9" scale="97" orientation="portrait" r:id="rId1"/>
  <headerFooter>
    <oddHeader>&amp;R&amp;"ＭＳ 明朝,標準"&amp;12別紙３</oddHeader>
  </headerFooter>
  <colBreaks count="1" manualBreakCount="1">
    <brk id="6" max="42"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515AF-A9D1-4C58-9893-0450C10E8C50}">
  <sheetPr>
    <tabColor rgb="FFFF0000"/>
  </sheetPr>
  <dimension ref="B1:L44"/>
  <sheetViews>
    <sheetView zoomScale="90" zoomScaleNormal="90" workbookViewId="0">
      <selection activeCell="F14" sqref="F14"/>
    </sheetView>
  </sheetViews>
  <sheetFormatPr defaultColWidth="9" defaultRowHeight="18"/>
  <cols>
    <col min="1" max="1" width="5.58203125" customWidth="1"/>
    <col min="2" max="2" width="14.33203125" customWidth="1"/>
    <col min="3" max="3" width="6.83203125" customWidth="1"/>
    <col min="4" max="4" width="15.5" customWidth="1"/>
    <col min="5" max="5" width="15.58203125" customWidth="1"/>
    <col min="6" max="6" width="30.58203125" customWidth="1"/>
    <col min="7" max="7" width="11" customWidth="1"/>
    <col min="8" max="8" width="6.5" customWidth="1"/>
    <col min="9" max="9" width="9.33203125" customWidth="1"/>
    <col min="10" max="10" width="10.25" customWidth="1"/>
    <col min="11" max="11" width="9" customWidth="1"/>
    <col min="12" max="12" width="10.75" customWidth="1"/>
    <col min="15" max="15" width="9.33203125" customWidth="1"/>
  </cols>
  <sheetData>
    <row r="1" spans="2:12">
      <c r="C1" s="11" t="s">
        <v>0</v>
      </c>
      <c r="D1" s="11"/>
      <c r="E1" s="12"/>
      <c r="F1" s="12"/>
    </row>
    <row r="2" spans="2:12">
      <c r="C2" s="11" t="s">
        <v>1</v>
      </c>
      <c r="D2" s="11"/>
      <c r="E2" s="12"/>
      <c r="F2" s="12"/>
    </row>
    <row r="3" spans="2:12">
      <c r="C3" s="11" t="s">
        <v>2</v>
      </c>
      <c r="D3" s="11"/>
      <c r="E3" s="12"/>
      <c r="F3" s="12"/>
    </row>
    <row r="4" spans="2:12">
      <c r="B4" s="13" t="s">
        <v>3</v>
      </c>
      <c r="I4" t="s">
        <v>4</v>
      </c>
      <c r="K4" s="38" t="s">
        <v>5</v>
      </c>
    </row>
    <row r="5" spans="2:12" ht="11.25" customHeight="1" thickBot="1">
      <c r="K5" s="44"/>
    </row>
    <row r="6" spans="2:12" ht="18.5" thickTop="1">
      <c r="B6" t="s">
        <v>6</v>
      </c>
      <c r="C6" s="46" t="s">
        <v>66</v>
      </c>
      <c r="F6" s="47"/>
      <c r="I6" s="36" t="s">
        <v>8</v>
      </c>
      <c r="J6" s="37">
        <v>2023</v>
      </c>
      <c r="K6" s="38" t="s">
        <v>9</v>
      </c>
      <c r="L6" s="39">
        <f>DATE(J6,J7,1)</f>
        <v>45139</v>
      </c>
    </row>
    <row r="7" spans="2:12" ht="18.5" thickBot="1">
      <c r="B7" t="s">
        <v>10</v>
      </c>
      <c r="C7" s="46" t="s">
        <v>70</v>
      </c>
      <c r="I7" s="40" t="s">
        <v>12</v>
      </c>
      <c r="J7" s="41">
        <v>8</v>
      </c>
      <c r="K7" s="38" t="s">
        <v>13</v>
      </c>
    </row>
    <row r="8" spans="2:12" ht="19.5" customHeight="1" thickTop="1">
      <c r="B8" t="s">
        <v>14</v>
      </c>
      <c r="C8" s="46" t="s">
        <v>71</v>
      </c>
      <c r="K8" s="38" t="s">
        <v>16</v>
      </c>
    </row>
    <row r="9" spans="2:12" ht="36">
      <c r="B9" s="14" t="s">
        <v>17</v>
      </c>
      <c r="C9" s="15" t="s">
        <v>18</v>
      </c>
      <c r="D9" s="16" t="s">
        <v>19</v>
      </c>
      <c r="E9" s="16" t="s">
        <v>20</v>
      </c>
      <c r="F9" s="17" t="s">
        <v>21</v>
      </c>
      <c r="G9" s="18" t="s">
        <v>22</v>
      </c>
      <c r="H9" s="19"/>
      <c r="J9" s="42"/>
      <c r="K9" s="38" t="s">
        <v>23</v>
      </c>
    </row>
    <row r="10" spans="2:12" ht="18" customHeight="1">
      <c r="B10" s="20">
        <f>DATE(J6,J7,1)</f>
        <v>45139</v>
      </c>
      <c r="C10" s="21" t="str">
        <f>TEXT(B10,"aaa")</f>
        <v>火</v>
      </c>
      <c r="D10" s="22"/>
      <c r="E10" s="22"/>
      <c r="F10" s="45" t="s">
        <v>68</v>
      </c>
      <c r="G10" s="24" t="str">
        <f>IF(ISERROR(VLOOKUP(B10,祝日!$B$2:$D$78,3,0)),"",VLOOKUP(B10,祝日!$B$2:$D$78,3,0))</f>
        <v/>
      </c>
      <c r="K10" s="38" t="s">
        <v>24</v>
      </c>
    </row>
    <row r="11" spans="2:12" ht="18.75" customHeight="1">
      <c r="B11" s="20">
        <f>B10+1</f>
        <v>45140</v>
      </c>
      <c r="C11" s="21" t="str">
        <f t="shared" ref="C11:C40" si="0">TEXT(B11,"aaa")</f>
        <v>水</v>
      </c>
      <c r="D11" s="22"/>
      <c r="E11" s="22"/>
      <c r="F11" s="45"/>
      <c r="G11" s="24" t="str">
        <f>IF(ISERROR(VLOOKUP(B11,祝日!$B$2:$D$78,3,0)),"",VLOOKUP(B11,祝日!$B$2:$D$78,3,0))</f>
        <v/>
      </c>
      <c r="I11" s="19"/>
      <c r="K11" s="38" t="s">
        <v>25</v>
      </c>
    </row>
    <row r="12" spans="2:12" ht="18.75" customHeight="1">
      <c r="B12" s="20">
        <f t="shared" ref="B12:B37" si="1">B11+1</f>
        <v>45141</v>
      </c>
      <c r="C12" s="21" t="str">
        <f t="shared" si="0"/>
        <v>木</v>
      </c>
      <c r="D12" s="22"/>
      <c r="E12" s="22"/>
      <c r="F12" s="45"/>
      <c r="G12" s="24" t="str">
        <f>IF(ISERROR(VLOOKUP(B12,祝日!$B$2:$D$78,3,0)),"",VLOOKUP(B12,祝日!$B$2:$D$78,3,0))</f>
        <v/>
      </c>
      <c r="K12" s="38" t="s">
        <v>26</v>
      </c>
    </row>
    <row r="13" spans="2:12" ht="18.75" customHeight="1">
      <c r="B13" s="20">
        <f t="shared" si="1"/>
        <v>45142</v>
      </c>
      <c r="C13" s="21" t="str">
        <f t="shared" si="0"/>
        <v>金</v>
      </c>
      <c r="D13" s="22"/>
      <c r="E13" s="22"/>
      <c r="F13" s="45"/>
      <c r="G13" s="24" t="str">
        <f>IF(ISERROR(VLOOKUP(B13,祝日!$B$2:$D$78,3,0)),"",VLOOKUP(B13,祝日!$B$2:$D$78,3,0))</f>
        <v/>
      </c>
    </row>
    <row r="14" spans="2:12" ht="18.75" customHeight="1">
      <c r="B14" s="20">
        <f t="shared" si="1"/>
        <v>45143</v>
      </c>
      <c r="C14" s="21" t="str">
        <f t="shared" si="0"/>
        <v>土</v>
      </c>
      <c r="D14" s="22" t="s">
        <v>13</v>
      </c>
      <c r="E14" s="22"/>
      <c r="F14" s="23" t="s">
        <v>36</v>
      </c>
      <c r="G14" s="24" t="str">
        <f>IF(ISERROR(VLOOKUP(B14,祝日!$B$2:$D$78,3,0)),"",VLOOKUP(B14,祝日!$B$2:$D$78,3,0))</f>
        <v/>
      </c>
    </row>
    <row r="15" spans="2:12" ht="18.75" customHeight="1">
      <c r="B15" s="20">
        <f t="shared" si="1"/>
        <v>45144</v>
      </c>
      <c r="C15" s="21" t="str">
        <f t="shared" si="0"/>
        <v>日</v>
      </c>
      <c r="D15" s="22" t="s">
        <v>13</v>
      </c>
      <c r="E15" s="22" t="s">
        <v>13</v>
      </c>
      <c r="F15" s="45"/>
      <c r="G15" s="24" t="str">
        <f>IF(ISERROR(VLOOKUP(B15,祝日!$B$2:$D$78,3,0)),"",VLOOKUP(B15,祝日!$B$2:$D$78,3,0))</f>
        <v/>
      </c>
    </row>
    <row r="16" spans="2:12" ht="18.75" customHeight="1">
      <c r="B16" s="20">
        <f t="shared" si="1"/>
        <v>45145</v>
      </c>
      <c r="C16" s="21" t="str">
        <f t="shared" si="0"/>
        <v>月</v>
      </c>
      <c r="D16" s="22"/>
      <c r="E16" s="22"/>
      <c r="F16" s="45"/>
      <c r="G16" s="24" t="str">
        <f>IF(ISERROR(VLOOKUP(B16,祝日!$B$2:$D$78,3,0)),"",VLOOKUP(B16,祝日!$B$2:$D$78,3,0))</f>
        <v/>
      </c>
    </row>
    <row r="17" spans="2:9" ht="18.75" customHeight="1">
      <c r="B17" s="20">
        <f t="shared" si="1"/>
        <v>45146</v>
      </c>
      <c r="C17" s="21" t="str">
        <f t="shared" si="0"/>
        <v>火</v>
      </c>
      <c r="D17" s="22"/>
      <c r="E17" s="22"/>
      <c r="F17" s="45"/>
      <c r="G17" s="24" t="str">
        <f>IF(ISERROR(VLOOKUP(B17,祝日!$B$2:$D$78,3,0)),"",VLOOKUP(B17,祝日!$B$2:$D$78,3,0))</f>
        <v/>
      </c>
    </row>
    <row r="18" spans="2:9" ht="18.75" customHeight="1">
      <c r="B18" s="20">
        <f t="shared" si="1"/>
        <v>45147</v>
      </c>
      <c r="C18" s="21" t="str">
        <f t="shared" si="0"/>
        <v>水</v>
      </c>
      <c r="D18" s="22"/>
      <c r="E18" s="22"/>
      <c r="F18" s="45"/>
      <c r="G18" s="24" t="str">
        <f>IF(ISERROR(VLOOKUP(B18,祝日!$B$2:$D$78,3,0)),"",VLOOKUP(B18,祝日!$B$2:$D$78,3,0))</f>
        <v/>
      </c>
    </row>
    <row r="19" spans="2:9" ht="18.75" customHeight="1">
      <c r="B19" s="20">
        <f t="shared" si="1"/>
        <v>45148</v>
      </c>
      <c r="C19" s="21" t="str">
        <f t="shared" si="0"/>
        <v>木</v>
      </c>
      <c r="D19" s="22"/>
      <c r="E19" s="22"/>
      <c r="F19" s="45"/>
      <c r="G19" s="24" t="str">
        <f>IF(ISERROR(VLOOKUP(B19,祝日!$B$2:$D$78,3,0)),"",VLOOKUP(B19,祝日!$B$2:$D$78,3,0))</f>
        <v/>
      </c>
    </row>
    <row r="20" spans="2:9" ht="18.75" customHeight="1">
      <c r="B20" s="20">
        <f t="shared" si="1"/>
        <v>45149</v>
      </c>
      <c r="C20" s="21" t="str">
        <f t="shared" si="0"/>
        <v>金</v>
      </c>
      <c r="D20" s="22"/>
      <c r="E20" s="22" t="s">
        <v>13</v>
      </c>
      <c r="F20" s="45"/>
      <c r="G20" s="24" t="str">
        <f>IF(ISERROR(VLOOKUP(B20,祝日!$B$2:$D$78,3,0)),"",VLOOKUP(B20,祝日!$B$2:$D$78,3,0))</f>
        <v/>
      </c>
    </row>
    <row r="21" spans="2:9" ht="18.75" customHeight="1">
      <c r="B21" s="20">
        <f t="shared" si="1"/>
        <v>45150</v>
      </c>
      <c r="C21" s="21" t="str">
        <f t="shared" si="0"/>
        <v>土</v>
      </c>
      <c r="D21" s="22" t="s">
        <v>13</v>
      </c>
      <c r="E21" s="22" t="s">
        <v>13</v>
      </c>
      <c r="F21" s="45"/>
      <c r="G21" s="24" t="str">
        <f>IF(ISERROR(VLOOKUP(B21,祝日!$B$2:$D$78,3,0)),"",VLOOKUP(B21,祝日!$B$2:$D$78,3,0))</f>
        <v/>
      </c>
    </row>
    <row r="22" spans="2:9" ht="18.75" customHeight="1">
      <c r="B22" s="20">
        <f t="shared" si="1"/>
        <v>45151</v>
      </c>
      <c r="C22" s="21" t="str">
        <f t="shared" si="0"/>
        <v>日</v>
      </c>
      <c r="D22" s="22" t="s">
        <v>13</v>
      </c>
      <c r="E22" s="22" t="s">
        <v>13</v>
      </c>
      <c r="F22" s="45"/>
      <c r="G22" s="24" t="str">
        <f>IF(ISERROR(VLOOKUP(B22,祝日!$B$2:$D$78,3,0)),"",VLOOKUP(B22,祝日!$B$2:$D$78,3,0))</f>
        <v/>
      </c>
    </row>
    <row r="23" spans="2:9" ht="18.75" customHeight="1">
      <c r="B23" s="20">
        <f t="shared" si="1"/>
        <v>45152</v>
      </c>
      <c r="C23" s="21" t="str">
        <f t="shared" si="0"/>
        <v>月</v>
      </c>
      <c r="D23" s="22" t="s">
        <v>16</v>
      </c>
      <c r="E23" s="22" t="s">
        <v>16</v>
      </c>
      <c r="F23" s="45"/>
      <c r="G23" s="24" t="str">
        <f>IF(ISERROR(VLOOKUP(B23,祝日!$B$2:$D$78,3,0)),"",VLOOKUP(B23,祝日!$B$2:$D$78,3,0))</f>
        <v/>
      </c>
    </row>
    <row r="24" spans="2:9" ht="18.75" customHeight="1">
      <c r="B24" s="20">
        <f t="shared" si="1"/>
        <v>45153</v>
      </c>
      <c r="C24" s="21" t="str">
        <f t="shared" si="0"/>
        <v>火</v>
      </c>
      <c r="D24" s="22" t="s">
        <v>16</v>
      </c>
      <c r="E24" s="22" t="s">
        <v>16</v>
      </c>
      <c r="F24" s="45"/>
      <c r="G24" s="24" t="str">
        <f>IF(ISERROR(VLOOKUP(B24,祝日!$B$2:$D$78,3,0)),"",VLOOKUP(B24,祝日!$B$2:$D$78,3,0))</f>
        <v/>
      </c>
    </row>
    <row r="25" spans="2:9" ht="18.75" customHeight="1">
      <c r="B25" s="20">
        <f t="shared" si="1"/>
        <v>45154</v>
      </c>
      <c r="C25" s="21" t="str">
        <f t="shared" si="0"/>
        <v>水</v>
      </c>
      <c r="D25" s="22" t="s">
        <v>16</v>
      </c>
      <c r="E25" s="22" t="s">
        <v>16</v>
      </c>
      <c r="F25" s="23"/>
      <c r="G25" s="24" t="str">
        <f>IF(ISERROR(VLOOKUP(B25,祝日!$B$2:$D$78,3,0)),"",VLOOKUP(B25,祝日!$B$2:$D$78,3,0))</f>
        <v/>
      </c>
      <c r="I25" s="43"/>
    </row>
    <row r="26" spans="2:9" ht="18.75" customHeight="1">
      <c r="B26" s="20">
        <f t="shared" si="1"/>
        <v>45155</v>
      </c>
      <c r="C26" s="21" t="str">
        <f t="shared" si="0"/>
        <v>木</v>
      </c>
      <c r="D26" s="22"/>
      <c r="E26" s="22"/>
      <c r="F26" s="45"/>
      <c r="G26" s="24" t="str">
        <f>IF(ISERROR(VLOOKUP(B26,祝日!$B$2:$D$78,3,0)),"",VLOOKUP(B26,祝日!$B$2:$D$78,3,0))</f>
        <v/>
      </c>
    </row>
    <row r="27" spans="2:9" ht="18.75" customHeight="1">
      <c r="B27" s="20">
        <f t="shared" si="1"/>
        <v>45156</v>
      </c>
      <c r="C27" s="21" t="str">
        <f t="shared" si="0"/>
        <v>金</v>
      </c>
      <c r="D27" s="22"/>
      <c r="E27" s="22"/>
      <c r="F27" s="45"/>
      <c r="G27" s="24" t="str">
        <f>IF(ISERROR(VLOOKUP(B27,祝日!$B$2:$D$78,3,0)),"",VLOOKUP(B27,祝日!$B$2:$D$78,3,0))</f>
        <v/>
      </c>
    </row>
    <row r="28" spans="2:9" ht="18.75" customHeight="1">
      <c r="B28" s="20">
        <f t="shared" si="1"/>
        <v>45157</v>
      </c>
      <c r="C28" s="21" t="str">
        <f t="shared" si="0"/>
        <v>土</v>
      </c>
      <c r="D28" s="22" t="s">
        <v>13</v>
      </c>
      <c r="E28" s="22"/>
      <c r="F28" s="23" t="s">
        <v>36</v>
      </c>
      <c r="G28" s="24" t="str">
        <f>IF(ISERROR(VLOOKUP(B28,祝日!$B$2:$D$78,3,0)),"",VLOOKUP(B28,祝日!$B$2:$D$78,3,0))</f>
        <v/>
      </c>
    </row>
    <row r="29" spans="2:9" ht="18.75" customHeight="1">
      <c r="B29" s="20">
        <f t="shared" si="1"/>
        <v>45158</v>
      </c>
      <c r="C29" s="21" t="str">
        <f t="shared" si="0"/>
        <v>日</v>
      </c>
      <c r="D29" s="22" t="s">
        <v>13</v>
      </c>
      <c r="E29" s="22" t="s">
        <v>13</v>
      </c>
      <c r="F29" s="45"/>
      <c r="G29" s="24" t="str">
        <f>IF(ISERROR(VLOOKUP(B29,祝日!$B$2:$D$78,3,0)),"",VLOOKUP(B29,祝日!$B$2:$D$78,3,0))</f>
        <v/>
      </c>
    </row>
    <row r="30" spans="2:9" ht="18.75" customHeight="1">
      <c r="B30" s="20">
        <f t="shared" si="1"/>
        <v>45159</v>
      </c>
      <c r="C30" s="21" t="str">
        <f t="shared" si="0"/>
        <v>月</v>
      </c>
      <c r="D30" s="22"/>
      <c r="E30" s="22"/>
      <c r="F30" s="45"/>
      <c r="G30" s="24" t="str">
        <f>IF(ISERROR(VLOOKUP(B30,祝日!$B$2:$D$78,3,0)),"",VLOOKUP(B30,祝日!$B$2:$D$78,3,0))</f>
        <v/>
      </c>
    </row>
    <row r="31" spans="2:9" ht="18.75" customHeight="1">
      <c r="B31" s="20">
        <f t="shared" si="1"/>
        <v>45160</v>
      </c>
      <c r="C31" s="21" t="str">
        <f t="shared" si="0"/>
        <v>火</v>
      </c>
      <c r="D31" s="22"/>
      <c r="E31" s="22"/>
      <c r="F31" s="45"/>
      <c r="G31" s="24" t="str">
        <f>IF(ISERROR(VLOOKUP(B31,祝日!$B$2:$D$78,3,0)),"",VLOOKUP(B31,祝日!$B$2:$D$78,3,0))</f>
        <v/>
      </c>
    </row>
    <row r="32" spans="2:9" ht="18.75" customHeight="1">
      <c r="B32" s="20">
        <f t="shared" si="1"/>
        <v>45161</v>
      </c>
      <c r="C32" s="21" t="str">
        <f t="shared" si="0"/>
        <v>水</v>
      </c>
      <c r="D32" s="22"/>
      <c r="E32" s="22"/>
      <c r="F32" s="45"/>
      <c r="G32" s="24" t="str">
        <f>IF(ISERROR(VLOOKUP(B32,祝日!$B$2:$D$78,3,0)),"",VLOOKUP(B32,祝日!$B$2:$D$78,3,0))</f>
        <v/>
      </c>
    </row>
    <row r="33" spans="2:7" ht="18.75" customHeight="1">
      <c r="B33" s="20">
        <f t="shared" si="1"/>
        <v>45162</v>
      </c>
      <c r="C33" s="21" t="str">
        <f t="shared" si="0"/>
        <v>木</v>
      </c>
      <c r="D33" s="22"/>
      <c r="E33" s="22"/>
      <c r="F33" s="45"/>
      <c r="G33" s="24" t="str">
        <f>IF(ISERROR(VLOOKUP(B33,祝日!$B$2:$D$78,3,0)),"",VLOOKUP(B33,祝日!$B$2:$D$78,3,0))</f>
        <v/>
      </c>
    </row>
    <row r="34" spans="2:7" ht="18.75" customHeight="1">
      <c r="B34" s="20">
        <f t="shared" si="1"/>
        <v>45163</v>
      </c>
      <c r="C34" s="21" t="str">
        <f t="shared" si="0"/>
        <v>金</v>
      </c>
      <c r="D34" s="22"/>
      <c r="E34" s="22"/>
      <c r="F34" s="45"/>
      <c r="G34" s="24" t="str">
        <f>IF(ISERROR(VLOOKUP(B34,祝日!$B$2:$D$78,3,0)),"",VLOOKUP(B34,祝日!$B$2:$D$78,3,0))</f>
        <v/>
      </c>
    </row>
    <row r="35" spans="2:7" ht="18.75" customHeight="1">
      <c r="B35" s="20">
        <f t="shared" si="1"/>
        <v>45164</v>
      </c>
      <c r="C35" s="21" t="str">
        <f t="shared" si="0"/>
        <v>土</v>
      </c>
      <c r="D35" s="22" t="s">
        <v>13</v>
      </c>
      <c r="E35" s="22" t="s">
        <v>13</v>
      </c>
      <c r="F35" s="45"/>
      <c r="G35" s="24" t="str">
        <f>IF(ISERROR(VLOOKUP(B35,祝日!$B$2:$D$78,3,0)),"",VLOOKUP(B35,祝日!$B$2:$D$78,3,0))</f>
        <v/>
      </c>
    </row>
    <row r="36" spans="2:7" ht="18.75" customHeight="1">
      <c r="B36" s="20">
        <f t="shared" si="1"/>
        <v>45165</v>
      </c>
      <c r="C36" s="21" t="str">
        <f t="shared" si="0"/>
        <v>日</v>
      </c>
      <c r="D36" s="22" t="s">
        <v>13</v>
      </c>
      <c r="E36" s="22" t="s">
        <v>13</v>
      </c>
      <c r="F36" s="45"/>
      <c r="G36" s="24" t="str">
        <f>IF(ISERROR(VLOOKUP(B36,祝日!$B$2:$D$78,3,0)),"",VLOOKUP(B36,祝日!$B$2:$D$78,3,0))</f>
        <v/>
      </c>
    </row>
    <row r="37" spans="2:7" ht="18.75" customHeight="1">
      <c r="B37" s="20">
        <f t="shared" si="1"/>
        <v>45166</v>
      </c>
      <c r="C37" s="21" t="str">
        <f t="shared" si="0"/>
        <v>月</v>
      </c>
      <c r="D37" s="22"/>
      <c r="E37" s="22"/>
      <c r="F37" s="45"/>
      <c r="G37" s="24" t="str">
        <f>IF(ISERROR(VLOOKUP(B37,祝日!$B$2:$D$78,3,0)),"",VLOOKUP(B37,祝日!$B$2:$D$78,3,0))</f>
        <v/>
      </c>
    </row>
    <row r="38" spans="2:7" ht="18.75" customHeight="1">
      <c r="B38" s="20">
        <f>IF(B37=EOMONTH($B$10,0),"",B37+1)</f>
        <v>45167</v>
      </c>
      <c r="C38" s="21" t="str">
        <f t="shared" si="0"/>
        <v>火</v>
      </c>
      <c r="D38" s="22"/>
      <c r="E38" s="22"/>
      <c r="F38" s="45"/>
      <c r="G38" s="24" t="str">
        <f>IF(ISERROR(VLOOKUP(B38,祝日!$B$2:$D$78,3,0)),"",VLOOKUP(B38,祝日!$B$2:$D$78,3,0))</f>
        <v/>
      </c>
    </row>
    <row r="39" spans="2:7" ht="18.75" customHeight="1">
      <c r="B39" s="20">
        <f>IF(OR(B38="",B38=EOMONTH($B$10,0)),"",B38+1)</f>
        <v>45168</v>
      </c>
      <c r="C39" s="21" t="str">
        <f t="shared" si="0"/>
        <v>水</v>
      </c>
      <c r="D39" s="22"/>
      <c r="E39" s="22"/>
      <c r="F39" s="45"/>
      <c r="G39" s="24" t="str">
        <f>IF(ISERROR(VLOOKUP(B39,祝日!$B$2:$D$78,3,0)),"",VLOOKUP(B39,祝日!$B$2:$D$78,3,0))</f>
        <v/>
      </c>
    </row>
    <row r="40" spans="2:7" ht="18.75" customHeight="1">
      <c r="B40" s="26">
        <f>IF(OR(B39="",B39=EOMONTH($B$10,0)),"",B39+1)</f>
        <v>45169</v>
      </c>
      <c r="C40" s="27" t="str">
        <f t="shared" si="0"/>
        <v>木</v>
      </c>
      <c r="D40" s="28"/>
      <c r="E40" s="28"/>
      <c r="F40" s="45"/>
      <c r="G40" s="30"/>
    </row>
    <row r="41" spans="2:7" ht="18" customHeight="1">
      <c r="B41" s="31" t="s">
        <v>27</v>
      </c>
      <c r="C41" s="32"/>
      <c r="D41" s="33">
        <f>COUNTIF(D10:D40,"休")</f>
        <v>8</v>
      </c>
      <c r="E41" s="33">
        <f>COUNTIF(E10:E40,"休")+COUNTIF(E10:E40,"雨休")</f>
        <v>7</v>
      </c>
      <c r="F41" s="34"/>
    </row>
    <row r="42" spans="2:7">
      <c r="B42" s="32" t="s">
        <v>28</v>
      </c>
      <c r="C42" s="32"/>
      <c r="D42" s="33">
        <f>DAY(EOMONTH(L6,0))-COUNTIF(D10:D40,"ー")-COUNTIF(D10:D40,"夏休")-COUNTIF(D10:D40,"年末年始休")-COUNTIF(D10:D40,"工場製作")-COUNTIF(D10:D40,"その他休")</f>
        <v>28</v>
      </c>
      <c r="E42" s="33">
        <f>DAY(EOMONTH(L6,0))-COUNTIF(E10:E40,"ー")-COUNTIF(E10:E40,"夏休")-COUNTIF(E10:E40,"年末年始休")-COUNTIF(E10:E40,"工場製作")-COUNTIF(E10:E40,"その他休")</f>
        <v>28</v>
      </c>
    </row>
    <row r="43" spans="2:7">
      <c r="B43" t="s">
        <v>29</v>
      </c>
      <c r="D43" s="35">
        <f>D41/D42</f>
        <v>0.2857142857142857</v>
      </c>
      <c r="E43" s="35">
        <f>E41/E42</f>
        <v>0.25</v>
      </c>
      <c r="F43" t="s">
        <v>30</v>
      </c>
    </row>
    <row r="44" spans="2:7">
      <c r="F44" t="s">
        <v>31</v>
      </c>
    </row>
  </sheetData>
  <phoneticPr fontId="10"/>
  <conditionalFormatting sqref="B10:F40">
    <cfRule type="expression" dxfId="17" priority="1">
      <formula>$G10&lt;&gt;""</formula>
    </cfRule>
    <cfRule type="expression" dxfId="16" priority="2">
      <formula>$C10="日"</formula>
    </cfRule>
    <cfRule type="expression" dxfId="15" priority="3">
      <formula>$C10="土"</formula>
    </cfRule>
  </conditionalFormatting>
  <dataValidations count="1">
    <dataValidation type="list" allowBlank="1" showInputMessage="1" showErrorMessage="1" sqref="D10:E40" xr:uid="{41BC01A8-2AD8-4EEF-B30D-26DF2BA56AA6}">
      <formula1>$K$5:$K$12</formula1>
    </dataValidation>
  </dataValidations>
  <pageMargins left="0.39370078740157499" right="0.39370078740157499" top="0.57999999999999996" bottom="0.25" header="0.31496062992126" footer="0.13"/>
  <pageSetup paperSize="9" scale="97" orientation="portrait" r:id="rId1"/>
  <headerFooter>
    <oddHeader>&amp;R&amp;"ＭＳ 明朝,標準"&amp;12別紙３</oddHeader>
  </headerFooter>
  <colBreaks count="1" manualBreakCount="1">
    <brk id="6" max="42"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2918D-4518-4D2E-ABEB-408F81ACCF31}">
  <sheetPr>
    <tabColor rgb="FFFF0000"/>
  </sheetPr>
  <dimension ref="B1:L44"/>
  <sheetViews>
    <sheetView topLeftCell="A2" zoomScale="90" zoomScaleNormal="90" workbookViewId="0">
      <selection activeCell="C7" sqref="C7:C8"/>
    </sheetView>
  </sheetViews>
  <sheetFormatPr defaultColWidth="9" defaultRowHeight="18"/>
  <cols>
    <col min="1" max="1" width="5.58203125" customWidth="1"/>
    <col min="2" max="2" width="14.33203125" customWidth="1"/>
    <col min="3" max="3" width="6.83203125" customWidth="1"/>
    <col min="4" max="4" width="15.5" customWidth="1"/>
    <col min="5" max="5" width="15.58203125" customWidth="1"/>
    <col min="6" max="6" width="30.58203125" customWidth="1"/>
    <col min="7" max="7" width="11" customWidth="1"/>
    <col min="8" max="8" width="6.5" customWidth="1"/>
    <col min="9" max="9" width="9.33203125" customWidth="1"/>
    <col min="10" max="10" width="10.25" customWidth="1"/>
    <col min="11" max="11" width="9" customWidth="1"/>
    <col min="12" max="12" width="10.75" customWidth="1"/>
    <col min="15" max="15" width="9.33203125" customWidth="1"/>
  </cols>
  <sheetData>
    <row r="1" spans="2:12">
      <c r="C1" s="11" t="s">
        <v>0</v>
      </c>
      <c r="D1" s="11"/>
      <c r="E1" s="12"/>
      <c r="F1" s="12"/>
    </row>
    <row r="2" spans="2:12">
      <c r="C2" s="11" t="s">
        <v>1</v>
      </c>
      <c r="D2" s="11"/>
      <c r="E2" s="12"/>
      <c r="F2" s="12"/>
    </row>
    <row r="3" spans="2:12">
      <c r="C3" s="11" t="s">
        <v>2</v>
      </c>
      <c r="D3" s="11"/>
      <c r="E3" s="12"/>
      <c r="F3" s="12"/>
    </row>
    <row r="4" spans="2:12">
      <c r="B4" s="13" t="s">
        <v>3</v>
      </c>
      <c r="I4" t="s">
        <v>4</v>
      </c>
      <c r="K4" s="38" t="s">
        <v>5</v>
      </c>
    </row>
    <row r="5" spans="2:12" ht="11.25" customHeight="1" thickBot="1">
      <c r="K5" s="44"/>
    </row>
    <row r="6" spans="2:12" ht="18.5" thickTop="1">
      <c r="B6" t="s">
        <v>6</v>
      </c>
      <c r="C6" s="46" t="s">
        <v>66</v>
      </c>
      <c r="F6" s="47"/>
      <c r="I6" s="36" t="s">
        <v>8</v>
      </c>
      <c r="J6" s="37">
        <v>2023</v>
      </c>
      <c r="K6" s="38" t="s">
        <v>9</v>
      </c>
      <c r="L6" s="39">
        <f>DATE(J6,J7,1)</f>
        <v>45170</v>
      </c>
    </row>
    <row r="7" spans="2:12" ht="18.5" thickBot="1">
      <c r="B7" t="s">
        <v>10</v>
      </c>
      <c r="C7" s="46" t="s">
        <v>70</v>
      </c>
      <c r="I7" s="40" t="s">
        <v>12</v>
      </c>
      <c r="J7" s="41">
        <v>9</v>
      </c>
      <c r="K7" s="38" t="s">
        <v>13</v>
      </c>
    </row>
    <row r="8" spans="2:12" ht="19.5" customHeight="1" thickTop="1">
      <c r="B8" t="s">
        <v>14</v>
      </c>
      <c r="C8" s="46" t="s">
        <v>71</v>
      </c>
      <c r="K8" s="38" t="s">
        <v>16</v>
      </c>
    </row>
    <row r="9" spans="2:12" ht="36">
      <c r="B9" s="14" t="s">
        <v>17</v>
      </c>
      <c r="C9" s="15" t="s">
        <v>18</v>
      </c>
      <c r="D9" s="16" t="s">
        <v>19</v>
      </c>
      <c r="E9" s="16" t="s">
        <v>20</v>
      </c>
      <c r="F9" s="17" t="s">
        <v>21</v>
      </c>
      <c r="G9" s="18" t="s">
        <v>22</v>
      </c>
      <c r="H9" s="19"/>
      <c r="J9" s="42"/>
      <c r="K9" s="38" t="s">
        <v>23</v>
      </c>
    </row>
    <row r="10" spans="2:12" ht="18" customHeight="1">
      <c r="B10" s="20">
        <f>DATE(J6,J7,1)</f>
        <v>45170</v>
      </c>
      <c r="C10" s="21" t="str">
        <f>TEXT(B10,"aaa")</f>
        <v>金</v>
      </c>
      <c r="D10" s="22"/>
      <c r="E10" s="22"/>
      <c r="F10" s="45" t="s">
        <v>68</v>
      </c>
      <c r="G10" s="24" t="str">
        <f>IF(ISERROR(VLOOKUP(B10,祝日!$B$2:$D$78,3,0)),"",VLOOKUP(B10,祝日!$B$2:$D$78,3,0))</f>
        <v/>
      </c>
      <c r="K10" s="38" t="s">
        <v>24</v>
      </c>
    </row>
    <row r="11" spans="2:12" ht="18.75" customHeight="1">
      <c r="B11" s="20">
        <f>B10+1</f>
        <v>45171</v>
      </c>
      <c r="C11" s="21" t="str">
        <f t="shared" ref="C11:C40" si="0">TEXT(B11,"aaa")</f>
        <v>土</v>
      </c>
      <c r="D11" s="22" t="s">
        <v>13</v>
      </c>
      <c r="E11" s="22"/>
      <c r="F11" s="45"/>
      <c r="G11" s="24" t="str">
        <f>IF(ISERROR(VLOOKUP(B11,祝日!$B$2:$D$78,3,0)),"",VLOOKUP(B11,祝日!$B$2:$D$78,3,0))</f>
        <v/>
      </c>
      <c r="I11" s="19"/>
      <c r="K11" s="38" t="s">
        <v>25</v>
      </c>
    </row>
    <row r="12" spans="2:12" ht="18.75" customHeight="1">
      <c r="B12" s="20">
        <f t="shared" ref="B12:B37" si="1">B11+1</f>
        <v>45172</v>
      </c>
      <c r="C12" s="21" t="str">
        <f t="shared" si="0"/>
        <v>日</v>
      </c>
      <c r="D12" s="22" t="s">
        <v>13</v>
      </c>
      <c r="E12" s="22"/>
      <c r="F12" s="45"/>
      <c r="G12" s="24" t="str">
        <f>IF(ISERROR(VLOOKUP(B12,祝日!$B$2:$D$78,3,0)),"",VLOOKUP(B12,祝日!$B$2:$D$78,3,0))</f>
        <v/>
      </c>
      <c r="K12" s="38" t="s">
        <v>26</v>
      </c>
    </row>
    <row r="13" spans="2:12" ht="18.75" customHeight="1">
      <c r="B13" s="20">
        <f t="shared" si="1"/>
        <v>45173</v>
      </c>
      <c r="C13" s="21" t="str">
        <f t="shared" si="0"/>
        <v>月</v>
      </c>
      <c r="D13" s="22"/>
      <c r="E13" s="22"/>
      <c r="F13" s="45"/>
      <c r="G13" s="24" t="str">
        <f>IF(ISERROR(VLOOKUP(B13,祝日!$B$2:$D$78,3,0)),"",VLOOKUP(B13,祝日!$B$2:$D$78,3,0))</f>
        <v/>
      </c>
    </row>
    <row r="14" spans="2:12" ht="18.75" customHeight="1">
      <c r="B14" s="20">
        <f t="shared" si="1"/>
        <v>45174</v>
      </c>
      <c r="C14" s="21" t="str">
        <f t="shared" si="0"/>
        <v>火</v>
      </c>
      <c r="D14" s="22"/>
      <c r="E14" s="22"/>
      <c r="F14" s="45"/>
      <c r="G14" s="24" t="str">
        <f>IF(ISERROR(VLOOKUP(B14,祝日!$B$2:$D$78,3,0)),"",VLOOKUP(B14,祝日!$B$2:$D$78,3,0))</f>
        <v/>
      </c>
    </row>
    <row r="15" spans="2:12" ht="18.75" customHeight="1">
      <c r="B15" s="20">
        <f t="shared" si="1"/>
        <v>45175</v>
      </c>
      <c r="C15" s="21" t="str">
        <f t="shared" si="0"/>
        <v>水</v>
      </c>
      <c r="D15" s="22"/>
      <c r="E15" s="22"/>
      <c r="F15" s="45"/>
      <c r="G15" s="24" t="str">
        <f>IF(ISERROR(VLOOKUP(B15,祝日!$B$2:$D$78,3,0)),"",VLOOKUP(B15,祝日!$B$2:$D$78,3,0))</f>
        <v/>
      </c>
    </row>
    <row r="16" spans="2:12" ht="18.75" customHeight="1">
      <c r="B16" s="20">
        <f t="shared" si="1"/>
        <v>45176</v>
      </c>
      <c r="C16" s="21" t="str">
        <f t="shared" si="0"/>
        <v>木</v>
      </c>
      <c r="D16" s="22"/>
      <c r="E16" s="22"/>
      <c r="F16" s="45"/>
      <c r="G16" s="24" t="str">
        <f>IF(ISERROR(VLOOKUP(B16,祝日!$B$2:$D$78,3,0)),"",VLOOKUP(B16,祝日!$B$2:$D$78,3,0))</f>
        <v/>
      </c>
    </row>
    <row r="17" spans="2:9" ht="18.75" customHeight="1">
      <c r="B17" s="20">
        <f t="shared" si="1"/>
        <v>45177</v>
      </c>
      <c r="C17" s="21" t="str">
        <f t="shared" si="0"/>
        <v>金</v>
      </c>
      <c r="D17" s="22"/>
      <c r="E17" s="22"/>
      <c r="F17" s="45"/>
      <c r="G17" s="24" t="str">
        <f>IF(ISERROR(VLOOKUP(B17,祝日!$B$2:$D$78,3,0)),"",VLOOKUP(B17,祝日!$B$2:$D$78,3,0))</f>
        <v/>
      </c>
    </row>
    <row r="18" spans="2:9" ht="18.75" customHeight="1">
      <c r="B18" s="20">
        <f t="shared" si="1"/>
        <v>45178</v>
      </c>
      <c r="C18" s="21" t="str">
        <f t="shared" si="0"/>
        <v>土</v>
      </c>
      <c r="D18" s="22" t="s">
        <v>13</v>
      </c>
      <c r="E18" s="22"/>
      <c r="F18" s="45"/>
      <c r="G18" s="24" t="str">
        <f>IF(ISERROR(VLOOKUP(B18,祝日!$B$2:$D$78,3,0)),"",VLOOKUP(B18,祝日!$B$2:$D$78,3,0))</f>
        <v/>
      </c>
    </row>
    <row r="19" spans="2:9" ht="18.75" customHeight="1">
      <c r="B19" s="20">
        <f t="shared" si="1"/>
        <v>45179</v>
      </c>
      <c r="C19" s="21" t="str">
        <f t="shared" si="0"/>
        <v>日</v>
      </c>
      <c r="D19" s="22" t="s">
        <v>13</v>
      </c>
      <c r="E19" s="22"/>
      <c r="F19" s="45"/>
      <c r="G19" s="24" t="str">
        <f>IF(ISERROR(VLOOKUP(B19,祝日!$B$2:$D$78,3,0)),"",VLOOKUP(B19,祝日!$B$2:$D$78,3,0))</f>
        <v/>
      </c>
    </row>
    <row r="20" spans="2:9" ht="18.75" customHeight="1">
      <c r="B20" s="20">
        <f t="shared" si="1"/>
        <v>45180</v>
      </c>
      <c r="C20" s="21" t="str">
        <f t="shared" si="0"/>
        <v>月</v>
      </c>
      <c r="D20" s="22"/>
      <c r="E20" s="22"/>
      <c r="F20" s="45"/>
      <c r="G20" s="24" t="str">
        <f>IF(ISERROR(VLOOKUP(B20,祝日!$B$2:$D$78,3,0)),"",VLOOKUP(B20,祝日!$B$2:$D$78,3,0))</f>
        <v/>
      </c>
    </row>
    <row r="21" spans="2:9" ht="18.75" customHeight="1">
      <c r="B21" s="20">
        <f t="shared" si="1"/>
        <v>45181</v>
      </c>
      <c r="C21" s="21" t="str">
        <f t="shared" si="0"/>
        <v>火</v>
      </c>
      <c r="D21" s="22"/>
      <c r="E21" s="22"/>
      <c r="F21" s="45"/>
      <c r="G21" s="24" t="str">
        <f>IF(ISERROR(VLOOKUP(B21,祝日!$B$2:$D$78,3,0)),"",VLOOKUP(B21,祝日!$B$2:$D$78,3,0))</f>
        <v/>
      </c>
    </row>
    <row r="22" spans="2:9" ht="18.75" customHeight="1">
      <c r="B22" s="20">
        <f t="shared" si="1"/>
        <v>45182</v>
      </c>
      <c r="C22" s="21" t="str">
        <f t="shared" si="0"/>
        <v>水</v>
      </c>
      <c r="D22" s="22"/>
      <c r="E22" s="22"/>
      <c r="F22" s="45"/>
      <c r="G22" s="24" t="str">
        <f>IF(ISERROR(VLOOKUP(B22,祝日!$B$2:$D$78,3,0)),"",VLOOKUP(B22,祝日!$B$2:$D$78,3,0))</f>
        <v/>
      </c>
    </row>
    <row r="23" spans="2:9" ht="18.75" customHeight="1">
      <c r="B23" s="20">
        <f t="shared" si="1"/>
        <v>45183</v>
      </c>
      <c r="C23" s="21" t="str">
        <f t="shared" si="0"/>
        <v>木</v>
      </c>
      <c r="D23" s="22"/>
      <c r="E23" s="22"/>
      <c r="F23" s="45"/>
      <c r="G23" s="24" t="str">
        <f>IF(ISERROR(VLOOKUP(B23,祝日!$B$2:$D$78,3,0)),"",VLOOKUP(B23,祝日!$B$2:$D$78,3,0))</f>
        <v/>
      </c>
    </row>
    <row r="24" spans="2:9" ht="18.75" customHeight="1">
      <c r="B24" s="20">
        <f t="shared" si="1"/>
        <v>45184</v>
      </c>
      <c r="C24" s="21" t="str">
        <f t="shared" si="0"/>
        <v>金</v>
      </c>
      <c r="D24" s="22"/>
      <c r="E24" s="22"/>
      <c r="F24" s="45"/>
      <c r="G24" s="24" t="str">
        <f>IF(ISERROR(VLOOKUP(B24,祝日!$B$2:$D$78,3,0)),"",VLOOKUP(B24,祝日!$B$2:$D$78,3,0))</f>
        <v/>
      </c>
    </row>
    <row r="25" spans="2:9" ht="18.75" customHeight="1">
      <c r="B25" s="20">
        <f t="shared" si="1"/>
        <v>45185</v>
      </c>
      <c r="C25" s="21" t="str">
        <f t="shared" si="0"/>
        <v>土</v>
      </c>
      <c r="D25" s="22" t="s">
        <v>13</v>
      </c>
      <c r="E25" s="22"/>
      <c r="F25" s="23"/>
      <c r="G25" s="24" t="str">
        <f>IF(ISERROR(VLOOKUP(B25,祝日!$B$2:$D$78,3,0)),"",VLOOKUP(B25,祝日!$B$2:$D$78,3,0))</f>
        <v/>
      </c>
      <c r="I25" s="43"/>
    </row>
    <row r="26" spans="2:9" ht="18.75" customHeight="1">
      <c r="B26" s="20">
        <f t="shared" si="1"/>
        <v>45186</v>
      </c>
      <c r="C26" s="21" t="str">
        <f t="shared" si="0"/>
        <v>日</v>
      </c>
      <c r="D26" s="22" t="s">
        <v>13</v>
      </c>
      <c r="E26" s="22"/>
      <c r="F26" s="45"/>
      <c r="G26" s="24" t="str">
        <f>IF(ISERROR(VLOOKUP(B26,祝日!$B$2:$D$78,3,0)),"",VLOOKUP(B26,祝日!$B$2:$D$78,3,0))</f>
        <v/>
      </c>
    </row>
    <row r="27" spans="2:9" ht="18.75" customHeight="1">
      <c r="B27" s="20">
        <f t="shared" si="1"/>
        <v>45187</v>
      </c>
      <c r="C27" s="21" t="str">
        <f t="shared" si="0"/>
        <v>月</v>
      </c>
      <c r="D27" s="22" t="s">
        <v>13</v>
      </c>
      <c r="E27" s="22"/>
      <c r="F27" s="45"/>
      <c r="G27" s="24" t="str">
        <f>IF(ISERROR(VLOOKUP(B27,祝日!$B$2:$D$78,3,0)),"",VLOOKUP(B27,祝日!$B$2:$D$78,3,0))</f>
        <v/>
      </c>
    </row>
    <row r="28" spans="2:9" ht="18.75" customHeight="1">
      <c r="B28" s="20">
        <f t="shared" si="1"/>
        <v>45188</v>
      </c>
      <c r="C28" s="21" t="str">
        <f t="shared" si="0"/>
        <v>火</v>
      </c>
      <c r="D28" s="22"/>
      <c r="E28" s="22"/>
      <c r="F28" s="45"/>
      <c r="G28" s="24" t="str">
        <f>IF(ISERROR(VLOOKUP(B28,祝日!$B$2:$D$78,3,0)),"",VLOOKUP(B28,祝日!$B$2:$D$78,3,0))</f>
        <v/>
      </c>
    </row>
    <row r="29" spans="2:9" ht="18.75" customHeight="1">
      <c r="B29" s="20">
        <f t="shared" si="1"/>
        <v>45189</v>
      </c>
      <c r="C29" s="21" t="str">
        <f t="shared" si="0"/>
        <v>水</v>
      </c>
      <c r="D29" s="22"/>
      <c r="E29" s="22"/>
      <c r="F29" s="45"/>
      <c r="G29" s="24" t="str">
        <f>IF(ISERROR(VLOOKUP(B29,祝日!$B$2:$D$78,3,0)),"",VLOOKUP(B29,祝日!$B$2:$D$78,3,0))</f>
        <v/>
      </c>
    </row>
    <row r="30" spans="2:9" ht="18.75" customHeight="1">
      <c r="B30" s="20">
        <f t="shared" si="1"/>
        <v>45190</v>
      </c>
      <c r="C30" s="21" t="str">
        <f t="shared" si="0"/>
        <v>木</v>
      </c>
      <c r="D30" s="22"/>
      <c r="E30" s="22"/>
      <c r="F30" s="45"/>
      <c r="G30" s="24" t="str">
        <f>IF(ISERROR(VLOOKUP(B30,祝日!$B$2:$D$78,3,0)),"",VLOOKUP(B30,祝日!$B$2:$D$78,3,0))</f>
        <v/>
      </c>
    </row>
    <row r="31" spans="2:9" ht="18.75" customHeight="1">
      <c r="B31" s="20">
        <f t="shared" si="1"/>
        <v>45191</v>
      </c>
      <c r="C31" s="21" t="str">
        <f t="shared" si="0"/>
        <v>金</v>
      </c>
      <c r="D31" s="22"/>
      <c r="E31" s="22"/>
      <c r="F31" s="45"/>
      <c r="G31" s="24" t="str">
        <f>IF(ISERROR(VLOOKUP(B31,祝日!$B$2:$D$78,3,0)),"",VLOOKUP(B31,祝日!$B$2:$D$78,3,0))</f>
        <v/>
      </c>
    </row>
    <row r="32" spans="2:9" ht="18.75" customHeight="1">
      <c r="B32" s="20">
        <f t="shared" si="1"/>
        <v>45192</v>
      </c>
      <c r="C32" s="21" t="str">
        <f t="shared" si="0"/>
        <v>土</v>
      </c>
      <c r="D32" s="22" t="s">
        <v>13</v>
      </c>
      <c r="E32" s="22"/>
      <c r="F32" s="45"/>
      <c r="G32" s="24" t="str">
        <f>IF(ISERROR(VLOOKUP(B32,祝日!$B$2:$D$78,3,0)),"",VLOOKUP(B32,祝日!$B$2:$D$78,3,0))</f>
        <v/>
      </c>
    </row>
    <row r="33" spans="2:7" ht="18.75" customHeight="1">
      <c r="B33" s="20">
        <f t="shared" si="1"/>
        <v>45193</v>
      </c>
      <c r="C33" s="21" t="str">
        <f t="shared" si="0"/>
        <v>日</v>
      </c>
      <c r="D33" s="22" t="s">
        <v>13</v>
      </c>
      <c r="E33" s="22"/>
      <c r="F33" s="45"/>
      <c r="G33" s="24" t="str">
        <f>IF(ISERROR(VLOOKUP(B33,祝日!$B$2:$D$78,3,0)),"",VLOOKUP(B33,祝日!$B$2:$D$78,3,0))</f>
        <v/>
      </c>
    </row>
    <row r="34" spans="2:7" ht="18.75" customHeight="1">
      <c r="B34" s="20">
        <f t="shared" si="1"/>
        <v>45194</v>
      </c>
      <c r="C34" s="21" t="str">
        <f t="shared" si="0"/>
        <v>月</v>
      </c>
      <c r="D34" s="22"/>
      <c r="E34" s="22"/>
      <c r="F34" s="45"/>
      <c r="G34" s="24" t="str">
        <f>IF(ISERROR(VLOOKUP(B34,祝日!$B$2:$D$78,3,0)),"",VLOOKUP(B34,祝日!$B$2:$D$78,3,0))</f>
        <v/>
      </c>
    </row>
    <row r="35" spans="2:7" ht="18.75" customHeight="1">
      <c r="B35" s="20">
        <f t="shared" si="1"/>
        <v>45195</v>
      </c>
      <c r="C35" s="21" t="str">
        <f t="shared" si="0"/>
        <v>火</v>
      </c>
      <c r="D35" s="22"/>
      <c r="E35" s="22"/>
      <c r="F35" s="45"/>
      <c r="G35" s="24" t="str">
        <f>IF(ISERROR(VLOOKUP(B35,祝日!$B$2:$D$78,3,0)),"",VLOOKUP(B35,祝日!$B$2:$D$78,3,0))</f>
        <v/>
      </c>
    </row>
    <row r="36" spans="2:7" ht="18.75" customHeight="1">
      <c r="B36" s="20">
        <f t="shared" si="1"/>
        <v>45196</v>
      </c>
      <c r="C36" s="21" t="str">
        <f t="shared" si="0"/>
        <v>水</v>
      </c>
      <c r="D36" s="22"/>
      <c r="E36" s="22"/>
      <c r="F36" s="45"/>
      <c r="G36" s="24" t="str">
        <f>IF(ISERROR(VLOOKUP(B36,祝日!$B$2:$D$78,3,0)),"",VLOOKUP(B36,祝日!$B$2:$D$78,3,0))</f>
        <v/>
      </c>
    </row>
    <row r="37" spans="2:7" ht="18.75" customHeight="1">
      <c r="B37" s="20">
        <f t="shared" si="1"/>
        <v>45197</v>
      </c>
      <c r="C37" s="21" t="str">
        <f t="shared" si="0"/>
        <v>木</v>
      </c>
      <c r="D37" s="22"/>
      <c r="E37" s="22"/>
      <c r="F37" s="45"/>
      <c r="G37" s="24" t="str">
        <f>IF(ISERROR(VLOOKUP(B37,祝日!$B$2:$D$78,3,0)),"",VLOOKUP(B37,祝日!$B$2:$D$78,3,0))</f>
        <v/>
      </c>
    </row>
    <row r="38" spans="2:7" ht="18.75" customHeight="1">
      <c r="B38" s="20">
        <f>IF(B37=EOMONTH($B$10,0),"",B37+1)</f>
        <v>45198</v>
      </c>
      <c r="C38" s="21" t="str">
        <f t="shared" si="0"/>
        <v>金</v>
      </c>
      <c r="D38" s="22"/>
      <c r="E38" s="22"/>
      <c r="F38" s="45"/>
      <c r="G38" s="24" t="str">
        <f>IF(ISERROR(VLOOKUP(B38,祝日!$B$2:$D$78,3,0)),"",VLOOKUP(B38,祝日!$B$2:$D$78,3,0))</f>
        <v/>
      </c>
    </row>
    <row r="39" spans="2:7" ht="18.75" customHeight="1">
      <c r="B39" s="20">
        <f>IF(OR(B38="",B38=EOMONTH($B$10,0)),"",B38+1)</f>
        <v>45199</v>
      </c>
      <c r="C39" s="21" t="str">
        <f t="shared" si="0"/>
        <v>土</v>
      </c>
      <c r="D39" s="22" t="s">
        <v>13</v>
      </c>
      <c r="E39" s="22"/>
      <c r="F39" s="45"/>
      <c r="G39" s="24" t="str">
        <f>IF(ISERROR(VLOOKUP(B39,祝日!$B$2:$D$78,3,0)),"",VLOOKUP(B39,祝日!$B$2:$D$78,3,0))</f>
        <v/>
      </c>
    </row>
    <row r="40" spans="2:7" ht="18.75" customHeight="1">
      <c r="B40" s="26" t="str">
        <f>IF(OR(B39="",B39=EOMONTH($B$10,0)),"",B39+1)</f>
        <v/>
      </c>
      <c r="C40" s="27" t="str">
        <f t="shared" si="0"/>
        <v/>
      </c>
      <c r="D40" s="28"/>
      <c r="E40" s="28"/>
      <c r="F40" s="45"/>
      <c r="G40" s="30"/>
    </row>
    <row r="41" spans="2:7" ht="18" customHeight="1">
      <c r="B41" s="31" t="s">
        <v>27</v>
      </c>
      <c r="C41" s="32"/>
      <c r="D41" s="33">
        <f>COUNTIF(D10:D40,"休")</f>
        <v>10</v>
      </c>
      <c r="E41" s="33">
        <f>COUNTIF(E10:E40,"休")+COUNTIF(E10:E40,"雨休")</f>
        <v>0</v>
      </c>
      <c r="F41" s="34"/>
    </row>
    <row r="42" spans="2:7">
      <c r="B42" s="32" t="s">
        <v>28</v>
      </c>
      <c r="C42" s="32"/>
      <c r="D42" s="33">
        <f>DAY(EOMONTH(L6,0))-COUNTIF(D10:D40,"ー")-COUNTIF(D10:D40,"夏休")-COUNTIF(D10:D40,"年末年始休")-COUNTIF(D10:D40,"工場製作")-COUNTIF(D10:D40,"その他休")</f>
        <v>30</v>
      </c>
      <c r="E42" s="33">
        <f>DAY(EOMONTH(L6,0))-COUNTIF(E10:E40,"ー")-COUNTIF(E10:E40,"夏休")-COUNTIF(E10:E40,"年末年始休")-COUNTIF(E10:E40,"工場製作")-COUNTIF(E10:E40,"その他休")</f>
        <v>30</v>
      </c>
    </row>
    <row r="43" spans="2:7">
      <c r="B43" t="s">
        <v>29</v>
      </c>
      <c r="D43" s="35">
        <f>D41/D42</f>
        <v>0.33333333333333331</v>
      </c>
      <c r="E43" s="35">
        <f>E41/E42</f>
        <v>0</v>
      </c>
      <c r="F43" t="s">
        <v>30</v>
      </c>
    </row>
    <row r="44" spans="2:7">
      <c r="F44" t="s">
        <v>31</v>
      </c>
    </row>
  </sheetData>
  <phoneticPr fontId="10"/>
  <conditionalFormatting sqref="B10:F40">
    <cfRule type="expression" dxfId="14" priority="1">
      <formula>$G10&lt;&gt;""</formula>
    </cfRule>
    <cfRule type="expression" dxfId="13" priority="2">
      <formula>$C10="日"</formula>
    </cfRule>
    <cfRule type="expression" dxfId="12" priority="3">
      <formula>$C10="土"</formula>
    </cfRule>
  </conditionalFormatting>
  <dataValidations count="1">
    <dataValidation type="list" allowBlank="1" showInputMessage="1" showErrorMessage="1" sqref="D10:E40" xr:uid="{1AFF9E71-5282-418E-AF2B-4CC07FB1AAC6}">
      <formula1>$K$5:$K$12</formula1>
    </dataValidation>
  </dataValidations>
  <pageMargins left="0.39370078740157499" right="0.39370078740157499" top="0.57999999999999996" bottom="0.25" header="0.31496062992126" footer="0.13"/>
  <pageSetup paperSize="9" scale="97" orientation="portrait" r:id="rId1"/>
  <headerFooter>
    <oddHeader>&amp;R&amp;"ＭＳ 明朝,標準"&amp;12別紙３</oddHeader>
  </headerFooter>
  <colBreaks count="1" manualBreakCount="1">
    <brk id="6" max="4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要領用様式</vt:lpstr>
      <vt:lpstr>★2020年版</vt:lpstr>
      <vt:lpstr>★2020年版記載例</vt:lpstr>
      <vt:lpstr>祝日</vt:lpstr>
      <vt:lpstr>★2024年  7月計画 </vt:lpstr>
      <vt:lpstr>★2024年  7月実施</vt:lpstr>
      <vt:lpstr>★2024年  8月計画 </vt:lpstr>
      <vt:lpstr>★2024年  8月実施</vt:lpstr>
      <vt:lpstr>★2024年  9月計画 </vt:lpstr>
      <vt:lpstr>★2024年  9月実施</vt:lpstr>
      <vt:lpstr>★2024年  10月計画 </vt:lpstr>
      <vt:lpstr>★2024年  11月計画  </vt:lpstr>
      <vt:lpstr>★2020年版!Print_Area</vt:lpstr>
      <vt:lpstr>★2020年版記載例!Print_Area</vt:lpstr>
      <vt:lpstr>'★2024年  10月計画 '!Print_Area</vt:lpstr>
      <vt:lpstr>'★2024年  11月計画  '!Print_Area</vt:lpstr>
      <vt:lpstr>'★2024年  7月計画 '!Print_Area</vt:lpstr>
      <vt:lpstr>'★2024年  7月実施'!Print_Area</vt:lpstr>
      <vt:lpstr>'★2024年  8月計画 '!Print_Area</vt:lpstr>
      <vt:lpstr>'★2024年  8月実施'!Print_Area</vt:lpstr>
      <vt:lpstr>'★2024年  9月計画 '!Print_Area</vt:lpstr>
      <vt:lpstr>'★2024年  9月実施'!Print_Area</vt:lpstr>
      <vt:lpstr>要領用様式!Print_Area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MF20-0014</cp:lastModifiedBy>
  <cp:lastPrinted>2023-10-02T06:19:35Z</cp:lastPrinted>
  <dcterms:created xsi:type="dcterms:W3CDTF">2017-12-13T00:12:00Z</dcterms:created>
  <dcterms:modified xsi:type="dcterms:W3CDTF">2024-01-26T05:00:30Z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1041-10.8.2.6704</vt:lpwstr>
  </property>
</Properties>
</file>